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60" windowWidth="12120" windowHeight="4605" activeTab="1"/>
  </bookViews>
  <sheets>
    <sheet name="Φύλλο1" sheetId="1" r:id="rId1"/>
    <sheet name="Σωστό" sheetId="2" r:id="rId2"/>
  </sheets>
  <definedNames/>
  <calcPr fullCalcOnLoad="1" fullPrecision="0"/>
</workbook>
</file>

<file path=xl/sharedStrings.xml><?xml version="1.0" encoding="utf-8"?>
<sst xmlns="http://schemas.openxmlformats.org/spreadsheetml/2006/main" count="296" uniqueCount="132">
  <si>
    <t>ΕΛΛΗΝΙΚΗ ΔΗΜΟΚΡΑΤΙΑ</t>
  </si>
  <si>
    <t>ΠΕΡΙΦΕΡΕΙΑ ΗΠΕΙΡΟΥ</t>
  </si>
  <si>
    <t xml:space="preserve">     ΕΡΓΟΛΑΒΙΑ:</t>
  </si>
  <si>
    <t>α/α</t>
  </si>
  <si>
    <t>Είδος εργασίας</t>
  </si>
  <si>
    <t>Αναθεώρηση</t>
  </si>
  <si>
    <t>m</t>
  </si>
  <si>
    <t>Μερική</t>
  </si>
  <si>
    <t>Ο Προϊστάμενος ΤΣΕ</t>
  </si>
  <si>
    <t>Ολική</t>
  </si>
  <si>
    <t>Δαπάνη</t>
  </si>
  <si>
    <t>ΕΡΓΟ:</t>
  </si>
  <si>
    <t>ΘΕΩΡΗΘΗΚΕ</t>
  </si>
  <si>
    <t>ΕΛΕΓΧΘΗΚΕ</t>
  </si>
  <si>
    <t>Π Ρ Ο Ϋ Π Ο Λ Ο Γ Ι Σ Μ Ο Σ   Μ Ε Λ Ε Τ Η Σ</t>
  </si>
  <si>
    <t>ΓΕ και ΟΕ 18 %</t>
  </si>
  <si>
    <t>Βασίλειος Γιαννούλας</t>
  </si>
  <si>
    <t>ΟΜΑΔΑ Α:  ΧΩΜΑΤΟΥΡΓΙΚΑ</t>
  </si>
  <si>
    <t>Α-2</t>
  </si>
  <si>
    <t>Α-18</t>
  </si>
  <si>
    <t>Προμήθεια δανείων</t>
  </si>
  <si>
    <t>ΟΔΟ-1510</t>
  </si>
  <si>
    <t>Α-20</t>
  </si>
  <si>
    <t>Κατασκευή επιχωμάτων</t>
  </si>
  <si>
    <t>ΟΔΟ-1530</t>
  </si>
  <si>
    <t>Αθροισμα ( ΣσA' ) Χωματουργικά</t>
  </si>
  <si>
    <t xml:space="preserve">ΟΜΑΔΑ Β:  ΤΕΧΝΙΚΑ ΕΡΓΑ </t>
  </si>
  <si>
    <t>Β-1</t>
  </si>
  <si>
    <t>ΟΔΟ-2151</t>
  </si>
  <si>
    <t>Β-29</t>
  </si>
  <si>
    <t>ΟΔΟ-2532</t>
  </si>
  <si>
    <t>Αθροισμα ( ΣσΒ' ) Τεχνικά</t>
  </si>
  <si>
    <t>ΟΜΑΔΑ Γ:  ΟΔΟΣΤΡΩΣΙΑ</t>
  </si>
  <si>
    <t>Γ-1</t>
  </si>
  <si>
    <t>Υπόβαση οδοστρωσίας</t>
  </si>
  <si>
    <t>Γ-1.1</t>
  </si>
  <si>
    <t>ΟΔΟ-3121.Β</t>
  </si>
  <si>
    <t>Δ-3</t>
  </si>
  <si>
    <t>Ασφαλτική προεπάλειψη</t>
  </si>
  <si>
    <t>ΟΔΟ-4110</t>
  </si>
  <si>
    <t>Β-30</t>
  </si>
  <si>
    <t>Β-30.2</t>
  </si>
  <si>
    <t>ΟΔΟ-2612</t>
  </si>
  <si>
    <t>kg</t>
  </si>
  <si>
    <t>α/α      Τιμολογίου</t>
  </si>
  <si>
    <t>Σύνολο Σ1</t>
  </si>
  <si>
    <t>Σε μεταφορά</t>
  </si>
  <si>
    <t>Από μεταφορά</t>
  </si>
  <si>
    <t>Συνολική Δαπάνη Έργου κατά τη μελέτη (ΣΣ)</t>
  </si>
  <si>
    <t>Σύνολο Σ2</t>
  </si>
  <si>
    <t>Σύνολο Σ3</t>
  </si>
  <si>
    <t>Άθροισμα Δαπανών εργασιών κατά τη μελέτη Σσ</t>
  </si>
  <si>
    <t xml:space="preserve">Ποσότητες </t>
  </si>
  <si>
    <t>Αθροισμα ( ΣσΔ' ) Ασφαλτικά</t>
  </si>
  <si>
    <t>Απρόβλεπτα 15%</t>
  </si>
  <si>
    <t>Ιωάννα Ζαρκάδα</t>
  </si>
  <si>
    <r>
      <t>m</t>
    </r>
    <r>
      <rPr>
        <vertAlign val="superscript"/>
        <sz val="9"/>
        <rFont val="Comic Sans MS"/>
        <family val="4"/>
      </rPr>
      <t>3</t>
    </r>
  </si>
  <si>
    <r>
      <t>m</t>
    </r>
    <r>
      <rPr>
        <vertAlign val="superscript"/>
        <sz val="9"/>
        <rFont val="Comic Sans MS"/>
        <family val="4"/>
      </rPr>
      <t>2</t>
    </r>
  </si>
  <si>
    <t>ΦΠΑ 23 %</t>
  </si>
  <si>
    <t>Β-29.3.1</t>
  </si>
  <si>
    <t>Β-29.3</t>
  </si>
  <si>
    <t>Άρθρο αναθεώρησης</t>
  </si>
  <si>
    <t>Μονάδα μέτρησης</t>
  </si>
  <si>
    <t>έκπτωση:</t>
  </si>
  <si>
    <t>ΟΔΟ-1123Α</t>
  </si>
  <si>
    <t>ΕΚΣΚΑΦΕΣ</t>
  </si>
  <si>
    <t>ΔΑΝΕΙΑ - ΕΠΙΧΩΜΑΤΑ</t>
  </si>
  <si>
    <t>ΧΩΜΑΤΟΥΡΓΙΚΕΣ ΕΡΓΑΣΙΕΣ</t>
  </si>
  <si>
    <t>ΣΚΥΡΟΔΕΜΑΤΑ</t>
  </si>
  <si>
    <t>ΟΠΛΙΣΜΟΙ</t>
  </si>
  <si>
    <t>ΚΑΘΑΡΙΣΜΟΙ - ΑΡΣΗ ΚΑΤΑΠΤΩΣΕΩΝ</t>
  </si>
  <si>
    <t>Α-14</t>
  </si>
  <si>
    <t>ΟΔΟ-1310</t>
  </si>
  <si>
    <t>Α-16</t>
  </si>
  <si>
    <t>Άρση καταπτώσεων για κάθε είδους έδαφος</t>
  </si>
  <si>
    <t>ΟΔΟ-1420</t>
  </si>
  <si>
    <t>Τιμή  Μονάδας</t>
  </si>
  <si>
    <t>Η Συντάξασα</t>
  </si>
  <si>
    <t>ΠΕΡΙΦΕΡΕΙΑΚΗ ΕΝΟΤΗΤΑ ΑΡΤΑΣ</t>
  </si>
  <si>
    <t>ΔΙΕΥΘΥΝΣΗ ΤΕΧΝΙΚΩΝ ΕΡΓΩΝ</t>
  </si>
  <si>
    <t>Τμήμα Συγκοινωνιακών Έργων</t>
  </si>
  <si>
    <t>ΠΕ Πολιτικός Μηχανικός</t>
  </si>
  <si>
    <t>Ο Διευθυντής Τεχνικών Έργων</t>
  </si>
  <si>
    <t>Αριστοτέλης Μπακόλας</t>
  </si>
  <si>
    <t>ΠΕ Ηλ/γος Μηχ/γος Μηχανικός</t>
  </si>
  <si>
    <t xml:space="preserve">Γενικές εκσκαφές σε έδαφος γαιώδες -ημιβραχώδες </t>
  </si>
  <si>
    <t xml:space="preserve">Καθαρισμός και μόρφωση τάφρου τριγωνικής διατομής ή τάφρου ερείσματος, σε κάθε είδους έδαφος </t>
  </si>
  <si>
    <t>Εκσκαφή θεμελίων τεχνικών έργων και τάφρων πλάτους έως 5,0 m</t>
  </si>
  <si>
    <t>Κατασκευές από σκυρόδεμα</t>
  </si>
  <si>
    <t xml:space="preserve">Kατασκευές από σκυρόδεμα κατηγορίας C16/20 </t>
  </si>
  <si>
    <t>Κατασκευή ρείθρων, τραπεζοειδών τάφρων, στρώσεων προστασίας στεγάνωσης γεφυρών κλπ με σκυρόδεμα C16/20</t>
  </si>
  <si>
    <t>Xαλύβδινος οπλισμός σκυροδεμάτων</t>
  </si>
  <si>
    <t>Χάλυβας οπλισμού σκυροδέματος B500C εκτός υπογείων έργων</t>
  </si>
  <si>
    <t>Υπόβαση οδοστρωσίας μεταβλητού πάχους</t>
  </si>
  <si>
    <t>ΟΜΑΔΑ Δ:  ΑΣΦΑΛΤΙΚΑ (με την αξία της ασφάλτου)</t>
  </si>
  <si>
    <t>ΣΑΕΠ530(ΚΑ2014ΕΠ53000000)</t>
  </si>
  <si>
    <t>Δάνεια θραυστών επίλεκτων υλικών Κατηγορίας Ε4</t>
  </si>
  <si>
    <t>Α-18.2</t>
  </si>
  <si>
    <t xml:space="preserve">Συντήρηση 4ης επαρχιακής οδού </t>
  </si>
  <si>
    <t>Άρτα - Ροδαυγή - όρια νομού Ιωαν-</t>
  </si>
  <si>
    <t>νίνων μετά του κλάδου Σουμέσι - γέ-</t>
  </si>
  <si>
    <t>φυρα Τζαρή - Δίστρατο</t>
  </si>
  <si>
    <t>Αθροισμα ( ΣσΓ') Οδοστρωσία</t>
  </si>
  <si>
    <t>Δ-6</t>
  </si>
  <si>
    <t xml:space="preserve">Ασφαλτική ισοπεδωτική στρώση μεταβλητού πάχους </t>
  </si>
  <si>
    <t>ΟΔΟ-4421.Β</t>
  </si>
  <si>
    <t>tn</t>
  </si>
  <si>
    <t>Άρτα,   .03.2015</t>
  </si>
  <si>
    <t>Γ-2</t>
  </si>
  <si>
    <t>Βάση οδοστρωσίας</t>
  </si>
  <si>
    <t>Γ-2.2</t>
  </si>
  <si>
    <t>Βάση πάχους 0,10 m (Π.Τ.Π. Ο-155)</t>
  </si>
  <si>
    <t>ΟΔΟ-3211.Β</t>
  </si>
  <si>
    <t>ΟΜΑΔΑ Ε:  ΣΗΜΑΝΣΗ - ΑΣΦΑΛΕΙΑ</t>
  </si>
  <si>
    <t>ΠΙΝΑΚΙΔΕΣ</t>
  </si>
  <si>
    <t>Ε-9</t>
  </si>
  <si>
    <t xml:space="preserve">Πινακίδες ρυθμιστικές και ένδειξης επικίνδυνων θέσεων </t>
  </si>
  <si>
    <t>Ε-9.4</t>
  </si>
  <si>
    <t>Πινακίδες ρυθμιστικές μεσαίου μεγέθους</t>
  </si>
  <si>
    <t>ΟΙΚ-6541</t>
  </si>
  <si>
    <t>τεμ.</t>
  </si>
  <si>
    <t>Ε-10</t>
  </si>
  <si>
    <t>Στύλοι πινακίδων</t>
  </si>
  <si>
    <t>Ε-10.1</t>
  </si>
  <si>
    <t>Στύλος πινακίδων από γαλβαν. σιδηροσωλήνα DN 40 mm (1 ½ ‘’)</t>
  </si>
  <si>
    <t>ΟΔΟ-2653</t>
  </si>
  <si>
    <t>Αθροισμα ( ΣσΕ' ) Σήμανσης - ασφάλειας</t>
  </si>
  <si>
    <t>Άρτα, 26.03.2015</t>
  </si>
  <si>
    <t>Ασφαλτική συγκολλητική επάλειψη</t>
  </si>
  <si>
    <t>ΟΔΟ-4120</t>
  </si>
  <si>
    <t>Δ-4</t>
  </si>
  <si>
    <t>Άρτα, 27.03.2015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</si>
</sst>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  <numFmt numFmtId="184" formatCode="#,##0.00\+"/>
    <numFmt numFmtId="185" formatCode="0.00;[Red]0.00"/>
    <numFmt numFmtId="186" formatCode="#,##0.00\ _€;[Red]#,##0.00\ _€"/>
    <numFmt numFmtId="187" formatCode="[$-408]h:mm:ss\ AM/PM"/>
    <numFmt numFmtId="188" formatCode="0;[Red]0"/>
  </numFmts>
  <fonts count="25">
    <font>
      <sz val="10"/>
      <name val="Arial Greek"/>
      <family val="0"/>
    </font>
    <font>
      <sz val="9"/>
      <name val="Times New Roman"/>
      <family val="1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Arial Greek"/>
      <family val="0"/>
    </font>
    <font>
      <sz val="9"/>
      <name val="Comic Sans MS"/>
      <family val="4"/>
    </font>
    <font>
      <b/>
      <sz val="9"/>
      <name val="Comic Sans MS"/>
      <family val="4"/>
    </font>
    <font>
      <b/>
      <sz val="11"/>
      <name val="Comic Sans MS"/>
      <family val="4"/>
    </font>
    <font>
      <b/>
      <sz val="10.5"/>
      <name val="Comic Sans MS"/>
      <family val="4"/>
    </font>
    <font>
      <sz val="10.5"/>
      <name val="Comic Sans MS"/>
      <family val="4"/>
    </font>
    <font>
      <sz val="10"/>
      <name val="Comic Sans MS"/>
      <family val="4"/>
    </font>
    <font>
      <b/>
      <u val="single"/>
      <sz val="12"/>
      <name val="Comic Sans MS"/>
      <family val="4"/>
    </font>
    <font>
      <u val="single"/>
      <sz val="12"/>
      <name val="Comic Sans MS"/>
      <family val="4"/>
    </font>
    <font>
      <b/>
      <sz val="8"/>
      <name val="Comic Sans MS"/>
      <family val="4"/>
    </font>
    <font>
      <vertAlign val="superscript"/>
      <sz val="9"/>
      <name val="Comic Sans MS"/>
      <family val="4"/>
    </font>
    <font>
      <u val="single"/>
      <sz val="9"/>
      <name val="Comic Sans MS"/>
      <family val="4"/>
    </font>
    <font>
      <sz val="9"/>
      <color indexed="10"/>
      <name val="Comic Sans MS"/>
      <family val="4"/>
    </font>
    <font>
      <b/>
      <sz val="10"/>
      <name val="Comic Sans MS"/>
      <family val="4"/>
    </font>
    <font>
      <b/>
      <sz val="8"/>
      <color indexed="8"/>
      <name val="Arial"/>
      <family val="2"/>
    </font>
    <font>
      <b/>
      <sz val="8"/>
      <name val="Verdana"/>
      <family val="2"/>
    </font>
    <font>
      <b/>
      <sz val="9"/>
      <color indexed="10"/>
      <name val="Comic Sans MS"/>
      <family val="4"/>
    </font>
    <font>
      <sz val="11"/>
      <name val="Comic Sans MS"/>
      <family val="4"/>
    </font>
    <font>
      <b/>
      <u val="single"/>
      <sz val="9"/>
      <name val="Comic Sans MS"/>
      <family val="4"/>
    </font>
    <font>
      <sz val="9"/>
      <color indexed="8"/>
      <name val="Comic Sans MS"/>
      <family val="4"/>
    </font>
    <font>
      <b/>
      <sz val="9"/>
      <color indexed="8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3" fontId="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15" applyNumberFormat="1" applyFont="1" applyBorder="1" applyAlignment="1">
      <alignment horizontal="center" vertical="center" wrapText="1"/>
      <protection/>
    </xf>
    <xf numFmtId="0" fontId="5" fillId="0" borderId="0" xfId="15" applyNumberFormat="1" applyFont="1" applyBorder="1" applyAlignment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4" fontId="5" fillId="0" borderId="0" xfId="15" applyNumberFormat="1" applyFont="1" applyBorder="1" applyAlignment="1">
      <alignment horizontal="center" vertical="center"/>
      <protection/>
    </xf>
    <xf numFmtId="4" fontId="5" fillId="0" borderId="0" xfId="0" applyNumberFormat="1" applyFont="1" applyAlignment="1">
      <alignment horizontal="center" vertical="center"/>
    </xf>
    <xf numFmtId="0" fontId="9" fillId="0" borderId="0" xfId="15" applyNumberFormat="1" applyFont="1" applyBorder="1" applyAlignment="1">
      <alignment horizontal="center" vertical="center"/>
      <protection/>
    </xf>
    <xf numFmtId="0" fontId="5" fillId="0" borderId="0" xfId="15" applyFont="1" applyAlignment="1">
      <alignment horizontal="center" vertical="center"/>
      <protection/>
    </xf>
    <xf numFmtId="4" fontId="6" fillId="2" borderId="1" xfId="15" applyNumberFormat="1" applyFont="1" applyFill="1" applyBorder="1" applyAlignment="1">
      <alignment horizontal="center" vertical="center"/>
      <protection/>
    </xf>
    <xf numFmtId="0" fontId="5" fillId="0" borderId="2" xfId="15" applyNumberFormat="1" applyFont="1" applyFill="1" applyBorder="1" applyAlignment="1">
      <alignment horizontal="center" vertical="center"/>
      <protection/>
    </xf>
    <xf numFmtId="0" fontId="6" fillId="0" borderId="2" xfId="15" applyNumberFormat="1" applyFont="1" applyFill="1" applyBorder="1" applyAlignment="1">
      <alignment horizontal="center" vertical="center"/>
      <protection/>
    </xf>
    <xf numFmtId="0" fontId="6" fillId="2" borderId="2" xfId="15" applyNumberFormat="1" applyFont="1" applyFill="1" applyBorder="1" applyAlignment="1">
      <alignment horizontal="left" vertical="center"/>
      <protection/>
    </xf>
    <xf numFmtId="4" fontId="5" fillId="0" borderId="2" xfId="15" applyNumberFormat="1" applyFont="1" applyFill="1" applyBorder="1" applyAlignment="1">
      <alignment vertical="center"/>
      <protection/>
    </xf>
    <xf numFmtId="0" fontId="5" fillId="0" borderId="2" xfId="0" applyFont="1" applyFill="1" applyBorder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15" applyNumberFormat="1" applyFont="1" applyFill="1" applyBorder="1" applyAlignment="1">
      <alignment horizontal="center" vertical="center"/>
      <protection/>
    </xf>
    <xf numFmtId="0" fontId="6" fillId="0" borderId="3" xfId="15" applyNumberFormat="1" applyFont="1" applyFill="1" applyBorder="1" applyAlignment="1">
      <alignment horizontal="left" vertical="center"/>
      <protection/>
    </xf>
    <xf numFmtId="0" fontId="5" fillId="0" borderId="3" xfId="15" applyNumberFormat="1" applyFont="1" applyFill="1" applyBorder="1" applyAlignment="1">
      <alignment horizontal="left" vertical="center" wrapText="1"/>
      <protection/>
    </xf>
    <xf numFmtId="0" fontId="5" fillId="0" borderId="3" xfId="15" applyNumberFormat="1" applyFont="1" applyFill="1" applyBorder="1" applyAlignment="1">
      <alignment vertical="center"/>
      <protection/>
    </xf>
    <xf numFmtId="4" fontId="5" fillId="0" borderId="3" xfId="15" applyNumberFormat="1" applyFont="1" applyFill="1" applyBorder="1" applyAlignment="1">
      <alignment vertical="center"/>
      <protection/>
    </xf>
    <xf numFmtId="0" fontId="5" fillId="0" borderId="3" xfId="0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horizontal="right" vertical="center"/>
    </xf>
    <xf numFmtId="4" fontId="5" fillId="0" borderId="3" xfId="15" applyNumberFormat="1" applyFont="1" applyFill="1" applyBorder="1" applyAlignment="1">
      <alignment horizontal="right" vertical="center"/>
      <protection/>
    </xf>
    <xf numFmtId="4" fontId="6" fillId="0" borderId="3" xfId="15" applyNumberFormat="1" applyFont="1" applyFill="1" applyBorder="1" applyAlignment="1">
      <alignment vertical="center"/>
      <protection/>
    </xf>
    <xf numFmtId="0" fontId="15" fillId="0" borderId="3" xfId="15" applyNumberFormat="1" applyFont="1" applyFill="1" applyBorder="1" applyAlignment="1">
      <alignment vertical="center"/>
      <protection/>
    </xf>
    <xf numFmtId="0" fontId="15" fillId="0" borderId="3" xfId="15" applyNumberFormat="1" applyFont="1" applyFill="1" applyBorder="1" applyAlignment="1">
      <alignment horizontal="center" vertical="center"/>
      <protection/>
    </xf>
    <xf numFmtId="0" fontId="5" fillId="0" borderId="3" xfId="15" applyNumberFormat="1" applyFont="1" applyFill="1" applyBorder="1" applyAlignment="1">
      <alignment horizontal="left" vertical="center"/>
      <protection/>
    </xf>
    <xf numFmtId="0" fontId="6" fillId="0" borderId="3" xfId="15" applyNumberFormat="1" applyFont="1" applyFill="1" applyBorder="1" applyAlignment="1">
      <alignment horizontal="center" vertical="center"/>
      <protection/>
    </xf>
    <xf numFmtId="0" fontId="6" fillId="0" borderId="3" xfId="15" applyNumberFormat="1" applyFont="1" applyFill="1" applyBorder="1" applyAlignment="1">
      <alignment vertical="center"/>
      <protection/>
    </xf>
    <xf numFmtId="4" fontId="6" fillId="0" borderId="3" xfId="15" applyNumberFormat="1" applyFont="1" applyFill="1" applyBorder="1" applyAlignment="1">
      <alignment horizontal="right" vertical="center"/>
      <protection/>
    </xf>
    <xf numFmtId="4" fontId="6" fillId="0" borderId="3" xfId="0" applyNumberFormat="1" applyFont="1" applyFill="1" applyBorder="1" applyAlignment="1">
      <alignment horizontal="right"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2" borderId="3" xfId="15" applyNumberFormat="1" applyFont="1" applyFill="1" applyBorder="1" applyAlignment="1">
      <alignment horizontal="left" vertical="center"/>
      <protection/>
    </xf>
    <xf numFmtId="0" fontId="5" fillId="0" borderId="3" xfId="0" applyFont="1" applyBorder="1" applyAlignment="1">
      <alignment vertical="center"/>
    </xf>
    <xf numFmtId="0" fontId="5" fillId="0" borderId="3" xfId="15" applyNumberFormat="1" applyFont="1" applyFill="1" applyBorder="1" applyAlignment="1">
      <alignment horizontal="center" vertical="center" wrapText="1"/>
      <protection/>
    </xf>
    <xf numFmtId="4" fontId="16" fillId="0" borderId="0" xfId="0" applyNumberFormat="1" applyFont="1" applyAlignment="1">
      <alignment vertical="center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0" xfId="15" applyNumberFormat="1" applyFont="1" applyFill="1" applyBorder="1" applyAlignment="1">
      <alignment horizontal="center" vertical="center"/>
      <protection/>
    </xf>
    <xf numFmtId="0" fontId="6" fillId="0" borderId="0" xfId="15" applyNumberFormat="1" applyFont="1" applyFill="1" applyBorder="1" applyAlignment="1">
      <alignment horizontal="left" vertical="center" wrapText="1"/>
      <protection/>
    </xf>
    <xf numFmtId="4" fontId="5" fillId="0" borderId="0" xfId="15" applyNumberFormat="1" applyFont="1" applyFill="1" applyBorder="1" applyAlignment="1">
      <alignment vertical="center"/>
      <protection/>
    </xf>
    <xf numFmtId="0" fontId="5" fillId="0" borderId="5" xfId="15" applyNumberFormat="1" applyFont="1" applyFill="1" applyBorder="1" applyAlignment="1">
      <alignment horizontal="center" vertical="center"/>
      <protection/>
    </xf>
    <xf numFmtId="4" fontId="5" fillId="0" borderId="5" xfId="15" applyNumberFormat="1" applyFont="1" applyFill="1" applyBorder="1" applyAlignment="1">
      <alignment vertical="center"/>
      <protection/>
    </xf>
    <xf numFmtId="4" fontId="5" fillId="0" borderId="5" xfId="0" applyNumberFormat="1" applyFont="1" applyFill="1" applyBorder="1" applyAlignment="1">
      <alignment horizontal="right" vertical="center"/>
    </xf>
    <xf numFmtId="0" fontId="6" fillId="0" borderId="3" xfId="15" applyNumberFormat="1" applyFont="1" applyFill="1" applyBorder="1" applyAlignment="1">
      <alignment vertical="center" wrapText="1"/>
      <protection/>
    </xf>
    <xf numFmtId="0" fontId="6" fillId="0" borderId="3" xfId="15" applyNumberFormat="1" applyFont="1" applyFill="1" applyBorder="1" applyAlignment="1">
      <alignment horizontal="center" vertical="center" wrapText="1"/>
      <protection/>
    </xf>
    <xf numFmtId="4" fontId="6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3" xfId="15" applyNumberFormat="1" applyFont="1" applyBorder="1" applyAlignment="1">
      <alignment horizontal="center" vertical="center"/>
      <protection/>
    </xf>
    <xf numFmtId="0" fontId="5" fillId="0" borderId="3" xfId="0" applyFont="1" applyBorder="1" applyAlignment="1">
      <alignment horizontal="left" vertical="center"/>
    </xf>
    <xf numFmtId="0" fontId="6" fillId="0" borderId="3" xfId="15" applyNumberFormat="1" applyFont="1" applyBorder="1" applyAlignment="1">
      <alignment horizontal="center" vertical="center"/>
      <protection/>
    </xf>
    <xf numFmtId="0" fontId="6" fillId="0" borderId="3" xfId="0" applyFont="1" applyBorder="1" applyAlignment="1">
      <alignment horizontal="left" vertical="center"/>
    </xf>
    <xf numFmtId="0" fontId="6" fillId="0" borderId="3" xfId="15" applyFont="1" applyFill="1" applyBorder="1" applyAlignment="1">
      <alignment horizontal="center" vertical="center"/>
      <protection/>
    </xf>
    <xf numFmtId="4" fontId="5" fillId="0" borderId="3" xfId="15" applyNumberFormat="1" applyFont="1" applyBorder="1" applyAlignment="1">
      <alignment horizontal="right" vertical="center"/>
      <protection/>
    </xf>
    <xf numFmtId="0" fontId="6" fillId="0" borderId="6" xfId="15" applyNumberFormat="1" applyFont="1" applyFill="1" applyBorder="1" applyAlignment="1">
      <alignment horizontal="center" vertical="center"/>
      <protection/>
    </xf>
    <xf numFmtId="0" fontId="6" fillId="0" borderId="6" xfId="0" applyFont="1" applyBorder="1" applyAlignment="1">
      <alignment horizontal="left" vertical="center"/>
    </xf>
    <xf numFmtId="4" fontId="6" fillId="0" borderId="6" xfId="15" applyNumberFormat="1" applyFont="1" applyFill="1" applyBorder="1" applyAlignment="1">
      <alignment horizontal="right" vertical="center"/>
      <protection/>
    </xf>
    <xf numFmtId="0" fontId="5" fillId="0" borderId="0" xfId="15" applyNumberFormat="1" applyFont="1" applyBorder="1" applyAlignment="1">
      <alignment horizontal="left" vertical="center" wrapText="1"/>
      <protection/>
    </xf>
    <xf numFmtId="4" fontId="5" fillId="0" borderId="0" xfId="15" applyNumberFormat="1" applyFont="1" applyBorder="1" applyAlignment="1">
      <alignment vertical="center"/>
      <protection/>
    </xf>
    <xf numFmtId="0" fontId="10" fillId="0" borderId="0" xfId="0" applyFont="1" applyAlignment="1">
      <alignment vertical="center"/>
    </xf>
    <xf numFmtId="4" fontId="6" fillId="0" borderId="0" xfId="15" applyNumberFormat="1" applyFont="1" applyBorder="1" applyAlignment="1">
      <alignment horizontal="left" vertical="center"/>
      <protection/>
    </xf>
    <xf numFmtId="4" fontId="5" fillId="0" borderId="0" xfId="15" applyNumberFormat="1" applyFont="1" applyBorder="1" applyAlignment="1">
      <alignment horizontal="left" vertical="center"/>
      <protection/>
    </xf>
    <xf numFmtId="4" fontId="5" fillId="0" borderId="0" xfId="15" applyNumberFormat="1" applyFont="1" applyBorder="1" applyAlignment="1">
      <alignment horizontal="right" vertical="center"/>
      <protection/>
    </xf>
    <xf numFmtId="4" fontId="5" fillId="0" borderId="0" xfId="15" applyNumberFormat="1" applyFont="1" applyFill="1" applyBorder="1" applyAlignment="1">
      <alignment horizontal="right" vertical="center"/>
      <protection/>
    </xf>
    <xf numFmtId="4" fontId="6" fillId="0" borderId="0" xfId="0" applyNumberFormat="1" applyFont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0" fontId="6" fillId="0" borderId="3" xfId="15" applyNumberFormat="1" applyFont="1" applyBorder="1" applyAlignment="1">
      <alignment horizontal="left" vertical="center"/>
      <protection/>
    </xf>
    <xf numFmtId="0" fontId="6" fillId="0" borderId="6" xfId="15" applyNumberFormat="1" applyFont="1" applyBorder="1" applyAlignment="1">
      <alignment horizontal="left" vertical="center"/>
      <protection/>
    </xf>
    <xf numFmtId="0" fontId="6" fillId="0" borderId="6" xfId="15" applyNumberFormat="1" applyFont="1" applyFill="1" applyBorder="1" applyAlignment="1">
      <alignment vertical="center"/>
      <protection/>
    </xf>
    <xf numFmtId="0" fontId="6" fillId="0" borderId="0" xfId="15" applyNumberFormat="1" applyFont="1" applyBorder="1" applyAlignment="1">
      <alignment horizontal="left" vertical="center"/>
      <protection/>
    </xf>
    <xf numFmtId="4" fontId="6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4" fontId="10" fillId="0" borderId="0" xfId="15" applyNumberFormat="1" applyFont="1" applyBorder="1" applyAlignment="1">
      <alignment vertical="center"/>
      <protection/>
    </xf>
    <xf numFmtId="4" fontId="10" fillId="0" borderId="0" xfId="15" applyNumberFormat="1" applyFont="1" applyBorder="1" applyAlignment="1">
      <alignment horizontal="center" vertical="center"/>
      <protection/>
    </xf>
    <xf numFmtId="4" fontId="10" fillId="0" borderId="0" xfId="0" applyNumberFormat="1" applyFont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15" applyNumberFormat="1" applyFont="1" applyBorder="1" applyAlignment="1">
      <alignment horizontal="left" vertical="center" wrapText="1"/>
      <protection/>
    </xf>
    <xf numFmtId="0" fontId="5" fillId="0" borderId="0" xfId="15" applyNumberFormat="1" applyFont="1" applyBorder="1" applyAlignment="1">
      <alignment vertical="center"/>
      <protection/>
    </xf>
    <xf numFmtId="4" fontId="6" fillId="0" borderId="0" xfId="15" applyNumberFormat="1" applyFont="1" applyFill="1" applyBorder="1" applyAlignment="1">
      <alignment horizontal="right" vertical="center"/>
      <protection/>
    </xf>
    <xf numFmtId="0" fontId="5" fillId="0" borderId="0" xfId="0" applyFont="1" applyBorder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3" xfId="15" applyNumberFormat="1" applyFont="1" applyFill="1" applyBorder="1" applyAlignment="1">
      <alignment horizontal="left" vertical="center" wrapText="1"/>
      <protection/>
    </xf>
    <xf numFmtId="0" fontId="17" fillId="0" borderId="0" xfId="15" applyNumberFormat="1" applyFont="1" applyBorder="1" applyAlignment="1">
      <alignment horizontal="center" vertical="center"/>
      <protection/>
    </xf>
    <xf numFmtId="0" fontId="17" fillId="0" borderId="0" xfId="0" applyFont="1" applyAlignment="1">
      <alignment vertical="center"/>
    </xf>
    <xf numFmtId="4" fontId="17" fillId="0" borderId="0" xfId="15" applyNumberFormat="1" applyFont="1" applyBorder="1" applyAlignment="1">
      <alignment vertical="center"/>
      <protection/>
    </xf>
    <xf numFmtId="4" fontId="17" fillId="0" borderId="0" xfId="15" applyNumberFormat="1" applyFont="1" applyBorder="1" applyAlignment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17" fillId="0" borderId="0" xfId="0" applyFont="1" applyFill="1" applyAlignment="1">
      <alignment vertical="center"/>
    </xf>
    <xf numFmtId="10" fontId="5" fillId="0" borderId="0" xfId="0" applyNumberFormat="1" applyFont="1" applyAlignment="1">
      <alignment vertical="center"/>
    </xf>
    <xf numFmtId="0" fontId="5" fillId="0" borderId="3" xfId="15" applyNumberFormat="1" applyFont="1" applyFill="1" applyBorder="1" applyAlignment="1">
      <alignment horizontal="center"/>
      <protection/>
    </xf>
    <xf numFmtId="0" fontId="5" fillId="0" borderId="3" xfId="15" applyNumberFormat="1" applyFont="1" applyFill="1" applyBorder="1" applyAlignment="1">
      <alignment horizontal="left" wrapText="1"/>
      <protection/>
    </xf>
    <xf numFmtId="4" fontId="6" fillId="0" borderId="4" xfId="15" applyNumberFormat="1" applyFont="1" applyFill="1" applyBorder="1" applyAlignment="1">
      <alignment vertical="center"/>
      <protection/>
    </xf>
    <xf numFmtId="4" fontId="6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left" vertical="center"/>
    </xf>
    <xf numFmtId="0" fontId="6" fillId="0" borderId="5" xfId="15" applyNumberFormat="1" applyFont="1" applyFill="1" applyBorder="1" applyAlignment="1">
      <alignment horizontal="center" vertical="center"/>
      <protection/>
    </xf>
    <xf numFmtId="0" fontId="5" fillId="0" borderId="5" xfId="0" applyFont="1" applyFill="1" applyBorder="1" applyAlignment="1">
      <alignment vertical="center"/>
    </xf>
    <xf numFmtId="0" fontId="6" fillId="0" borderId="5" xfId="15" applyNumberFormat="1" applyFont="1" applyFill="1" applyBorder="1" applyAlignment="1">
      <alignment horizontal="left" vertical="center"/>
      <protection/>
    </xf>
    <xf numFmtId="4" fontId="6" fillId="0" borderId="5" xfId="15" applyNumberFormat="1" applyFont="1" applyFill="1" applyBorder="1" applyAlignment="1">
      <alignment vertical="center"/>
      <protection/>
    </xf>
    <xf numFmtId="4" fontId="6" fillId="0" borderId="7" xfId="15" applyNumberFormat="1" applyFont="1" applyFill="1" applyBorder="1" applyAlignment="1">
      <alignment vertical="center"/>
      <protection/>
    </xf>
    <xf numFmtId="0" fontId="6" fillId="0" borderId="4" xfId="15" applyNumberFormat="1" applyFont="1" applyFill="1" applyBorder="1" applyAlignment="1">
      <alignment horizontal="left" vertical="center"/>
      <protection/>
    </xf>
    <xf numFmtId="0" fontId="6" fillId="0" borderId="4" xfId="15" applyNumberFormat="1" applyFont="1" applyFill="1" applyBorder="1" applyAlignment="1">
      <alignment horizontal="center" vertical="center"/>
      <protection/>
    </xf>
    <xf numFmtId="0" fontId="6" fillId="0" borderId="4" xfId="15" applyNumberFormat="1" applyFont="1" applyFill="1" applyBorder="1" applyAlignment="1">
      <alignment vertical="center"/>
      <protection/>
    </xf>
    <xf numFmtId="4" fontId="6" fillId="0" borderId="4" xfId="15" applyNumberFormat="1" applyFont="1" applyFill="1" applyBorder="1" applyAlignment="1">
      <alignment horizontal="right" vertical="center"/>
      <protection/>
    </xf>
    <xf numFmtId="0" fontId="6" fillId="0" borderId="5" xfId="15" applyNumberFormat="1" applyFont="1" applyFill="1" applyBorder="1" applyAlignment="1">
      <alignment vertical="center"/>
      <protection/>
    </xf>
    <xf numFmtId="4" fontId="6" fillId="0" borderId="5" xfId="15" applyNumberFormat="1" applyFont="1" applyFill="1" applyBorder="1" applyAlignment="1">
      <alignment horizontal="right" vertical="center"/>
      <protection/>
    </xf>
    <xf numFmtId="0" fontId="6" fillId="0" borderId="7" xfId="15" applyNumberFormat="1" applyFont="1" applyFill="1" applyBorder="1" applyAlignment="1">
      <alignment horizontal="center" vertical="center"/>
      <protection/>
    </xf>
    <xf numFmtId="0" fontId="6" fillId="0" borderId="7" xfId="15" applyNumberFormat="1" applyFont="1" applyFill="1" applyBorder="1" applyAlignment="1">
      <alignment horizontal="left" vertical="center"/>
      <protection/>
    </xf>
    <xf numFmtId="0" fontId="6" fillId="0" borderId="7" xfId="15" applyNumberFormat="1" applyFont="1" applyFill="1" applyBorder="1" applyAlignment="1">
      <alignment vertical="center"/>
      <protection/>
    </xf>
    <xf numFmtId="4" fontId="6" fillId="0" borderId="7" xfId="15" applyNumberFormat="1" applyFont="1" applyFill="1" applyBorder="1" applyAlignment="1">
      <alignment horizontal="right" vertical="center"/>
      <protection/>
    </xf>
    <xf numFmtId="4" fontId="6" fillId="0" borderId="7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5" fillId="2" borderId="3" xfId="15" applyNumberFormat="1" applyFont="1" applyFill="1" applyBorder="1" applyAlignment="1">
      <alignment vertical="center"/>
      <protection/>
    </xf>
    <xf numFmtId="0" fontId="5" fillId="2" borderId="3" xfId="15" applyNumberFormat="1" applyFont="1" applyFill="1" applyBorder="1" applyAlignment="1">
      <alignment horizontal="center" vertical="center"/>
      <protection/>
    </xf>
    <xf numFmtId="0" fontId="6" fillId="0" borderId="8" xfId="15" applyNumberFormat="1" applyFont="1" applyFill="1" applyBorder="1" applyAlignment="1">
      <alignment horizontal="center" vertical="center"/>
      <protection/>
    </xf>
    <xf numFmtId="0" fontId="6" fillId="0" borderId="8" xfId="15" applyNumberFormat="1" applyFont="1" applyFill="1" applyBorder="1" applyAlignment="1">
      <alignment horizontal="left" vertical="center"/>
      <protection/>
    </xf>
    <xf numFmtId="0" fontId="6" fillId="0" borderId="8" xfId="15" applyNumberFormat="1" applyFont="1" applyFill="1" applyBorder="1" applyAlignment="1">
      <alignment vertical="center"/>
      <protection/>
    </xf>
    <xf numFmtId="4" fontId="6" fillId="0" borderId="8" xfId="15" applyNumberFormat="1" applyFont="1" applyFill="1" applyBorder="1" applyAlignment="1">
      <alignment horizontal="right" vertical="center"/>
      <protection/>
    </xf>
    <xf numFmtId="4" fontId="6" fillId="0" borderId="8" xfId="15" applyNumberFormat="1" applyFont="1" applyFill="1" applyBorder="1" applyAlignment="1">
      <alignment vertical="center"/>
      <protection/>
    </xf>
    <xf numFmtId="4" fontId="6" fillId="0" borderId="8" xfId="0" applyNumberFormat="1" applyFont="1" applyFill="1" applyBorder="1" applyAlignment="1">
      <alignment horizontal="right" vertical="center"/>
    </xf>
    <xf numFmtId="0" fontId="6" fillId="0" borderId="0" xfId="15" applyNumberFormat="1" applyFont="1" applyFill="1" applyBorder="1" applyAlignment="1">
      <alignment horizontal="center" vertical="center"/>
      <protection/>
    </xf>
    <xf numFmtId="0" fontId="6" fillId="0" borderId="0" xfId="15" applyNumberFormat="1" applyFont="1" applyFill="1" applyBorder="1" applyAlignment="1">
      <alignment horizontal="left" vertical="center"/>
      <protection/>
    </xf>
    <xf numFmtId="0" fontId="6" fillId="0" borderId="0" xfId="15" applyNumberFormat="1" applyFont="1" applyFill="1" applyBorder="1" applyAlignment="1">
      <alignment vertical="center"/>
      <protection/>
    </xf>
    <xf numFmtId="4" fontId="6" fillId="0" borderId="0" xfId="15" applyNumberFormat="1" applyFont="1" applyFill="1" applyBorder="1" applyAlignment="1">
      <alignment vertical="center"/>
      <protection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4" xfId="0" applyNumberFormat="1" applyFont="1" applyFill="1" applyBorder="1" applyAlignment="1">
      <alignment horizontal="right" vertical="center"/>
    </xf>
    <xf numFmtId="0" fontId="6" fillId="0" borderId="4" xfId="15" applyNumberFormat="1" applyFont="1" applyFill="1" applyBorder="1" applyAlignment="1">
      <alignment horizontal="center" vertical="center" wrapText="1"/>
      <protection/>
    </xf>
    <xf numFmtId="0" fontId="6" fillId="0" borderId="4" xfId="15" applyNumberFormat="1" applyFont="1" applyFill="1" applyBorder="1" applyAlignment="1">
      <alignment vertical="center" wrapText="1"/>
      <protection/>
    </xf>
    <xf numFmtId="4" fontId="6" fillId="0" borderId="4" xfId="0" applyNumberFormat="1" applyFont="1" applyBorder="1" applyAlignment="1">
      <alignment vertical="center"/>
    </xf>
    <xf numFmtId="0" fontId="22" fillId="0" borderId="3" xfId="15" applyNumberFormat="1" applyFont="1" applyFill="1" applyBorder="1" applyAlignment="1">
      <alignment horizontal="left" vertical="center"/>
      <protection/>
    </xf>
    <xf numFmtId="4" fontId="5" fillId="0" borderId="9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4" fontId="23" fillId="0" borderId="3" xfId="15" applyNumberFormat="1" applyFont="1" applyFill="1" applyBorder="1" applyAlignment="1">
      <alignment horizontal="right" vertical="center"/>
      <protection/>
    </xf>
    <xf numFmtId="0" fontId="5" fillId="0" borderId="0" xfId="0" applyFont="1" applyAlignment="1">
      <alignment vertical="top"/>
    </xf>
    <xf numFmtId="4" fontId="5" fillId="0" borderId="3" xfId="15" applyNumberFormat="1" applyFont="1" applyFill="1" applyBorder="1" applyAlignment="1">
      <alignment horizontal="center" vertical="center"/>
      <protection/>
    </xf>
    <xf numFmtId="1" fontId="5" fillId="0" borderId="0" xfId="0" applyNumberFormat="1" applyFont="1" applyAlignment="1">
      <alignment vertical="center"/>
    </xf>
    <xf numFmtId="4" fontId="24" fillId="0" borderId="3" xfId="15" applyNumberFormat="1" applyFont="1" applyFill="1" applyBorder="1" applyAlignment="1">
      <alignment horizontal="right" vertical="center"/>
      <protection/>
    </xf>
    <xf numFmtId="0" fontId="6" fillId="2" borderId="1" xfId="15" applyNumberFormat="1" applyFont="1" applyFill="1" applyBorder="1" applyAlignment="1">
      <alignment horizontal="center" vertical="center" wrapText="1"/>
      <protection/>
    </xf>
    <xf numFmtId="0" fontId="5" fillId="2" borderId="1" xfId="0" applyFont="1" applyFill="1" applyBorder="1" applyAlignment="1">
      <alignment horizontal="center" vertical="center" wrapText="1"/>
    </xf>
    <xf numFmtId="4" fontId="13" fillId="2" borderId="1" xfId="15" applyNumberFormat="1" applyFont="1" applyFill="1" applyBorder="1" applyAlignment="1">
      <alignment horizontal="center" vertical="center" wrapText="1"/>
      <protection/>
    </xf>
    <xf numFmtId="4" fontId="6" fillId="2" borderId="1" xfId="15" applyNumberFormat="1" applyFont="1" applyFill="1" applyBorder="1" applyAlignment="1">
      <alignment horizontal="center" vertical="center" wrapText="1"/>
      <protection/>
    </xf>
    <xf numFmtId="4" fontId="5" fillId="2" borderId="1" xfId="0" applyNumberFormat="1" applyFont="1" applyFill="1" applyBorder="1" applyAlignment="1">
      <alignment horizontal="center" vertical="center" wrapText="1"/>
    </xf>
    <xf numFmtId="0" fontId="6" fillId="2" borderId="10" xfId="15" applyNumberFormat="1" applyFont="1" applyFill="1" applyBorder="1" applyAlignment="1">
      <alignment horizontal="center" vertical="center"/>
      <protection/>
    </xf>
    <xf numFmtId="0" fontId="6" fillId="2" borderId="11" xfId="15" applyNumberFormat="1" applyFont="1" applyFill="1" applyBorder="1" applyAlignment="1">
      <alignment horizontal="center" vertical="center"/>
      <protection/>
    </xf>
    <xf numFmtId="0" fontId="6" fillId="2" borderId="10" xfId="15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11" fillId="0" borderId="0" xfId="15" applyNumberFormat="1" applyFont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</cellXfs>
  <cellStyles count="9">
    <cellStyle name="Normal" xfId="0"/>
    <cellStyle name="Normal_NEOPRoMEL" xfId="15"/>
    <cellStyle name="Comma" xfId="16"/>
    <cellStyle name="Comma [0]" xfId="17"/>
    <cellStyle name="Currency" xfId="18"/>
    <cellStyle name="Currency [0]" xfId="19"/>
    <cellStyle name="Percent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1</xdr:col>
      <xdr:colOff>723900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666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323850</xdr:colOff>
      <xdr:row>0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352425" y="0"/>
          <a:ext cx="1038225" cy="0"/>
          <a:chOff x="543" y="95"/>
          <a:chExt cx="1440" cy="1342"/>
        </a:xfrm>
        <a:solidFill>
          <a:srgbClr val="FFFFFF"/>
        </a:solidFill>
      </xdr:grpSpPr>
      <xdr:sp>
        <xdr:nvSpPr>
          <xdr:cNvPr id="3" name="TextBox 3"/>
          <xdr:cNvSpPr txBox="1">
            <a:spLocks noChangeArrowheads="1"/>
          </xdr:cNvSpPr>
        </xdr:nvSpPr>
        <xdr:spPr>
          <a:xfrm>
            <a:off x="543" y="699"/>
            <a:ext cx="1440" cy="7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9800" tIns="45720" rIns="19800" bIns="4572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ISO 9001:2000</a:t>
            </a:r>
          </a:p>
        </xdr:txBody>
      </xdr:sp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06" y="95"/>
            <a:ext cx="1285" cy="608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7</xdr:col>
      <xdr:colOff>47625</xdr:colOff>
      <xdr:row>0</xdr:row>
      <xdr:rowOff>0</xdr:rowOff>
    </xdr:from>
    <xdr:to>
      <xdr:col>8</xdr:col>
      <xdr:colOff>533400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48375" y="0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485775</xdr:colOff>
      <xdr:row>0</xdr:row>
      <xdr:rowOff>0</xdr:rowOff>
    </xdr:from>
    <xdr:to>
      <xdr:col>9</xdr:col>
      <xdr:colOff>133350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000750" y="0"/>
          <a:ext cx="1933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/>
            <a:t>Αρ. Πιστ. 01 100 083072</a:t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323850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352425" y="0"/>
          <a:ext cx="1038225" cy="0"/>
          <a:chOff x="543" y="95"/>
          <a:chExt cx="1440" cy="1342"/>
        </a:xfrm>
        <a:solidFill>
          <a:srgbClr val="FFFFFF"/>
        </a:solidFill>
      </xdr:grpSpPr>
      <xdr:sp>
        <xdr:nvSpPr>
          <xdr:cNvPr id="8" name="TextBox 8"/>
          <xdr:cNvSpPr txBox="1">
            <a:spLocks noChangeArrowheads="1"/>
          </xdr:cNvSpPr>
        </xdr:nvSpPr>
        <xdr:spPr>
          <a:xfrm>
            <a:off x="543" y="699"/>
            <a:ext cx="1440" cy="7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9800" tIns="45720" rIns="19800" bIns="4572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ISO 9001:2000</a:t>
            </a:r>
          </a:p>
        </xdr:txBody>
      </xdr:sp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06" y="95"/>
            <a:ext cx="1285" cy="608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7</xdr:col>
      <xdr:colOff>47625</xdr:colOff>
      <xdr:row>0</xdr:row>
      <xdr:rowOff>0</xdr:rowOff>
    </xdr:from>
    <xdr:to>
      <xdr:col>8</xdr:col>
      <xdr:colOff>533400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48375" y="0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485775</xdr:colOff>
      <xdr:row>0</xdr:row>
      <xdr:rowOff>0</xdr:rowOff>
    </xdr:from>
    <xdr:to>
      <xdr:col>9</xdr:col>
      <xdr:colOff>133350</xdr:colOff>
      <xdr:row>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000750" y="0"/>
          <a:ext cx="1933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/>
            <a:t>Αρ. Πιστ. 01 100 083072</a:t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323850</xdr:colOff>
      <xdr:row>0</xdr:row>
      <xdr:rowOff>0</xdr:rowOff>
    </xdr:to>
    <xdr:grpSp>
      <xdr:nvGrpSpPr>
        <xdr:cNvPr id="12" name="Group 12"/>
        <xdr:cNvGrpSpPr>
          <a:grpSpLocks/>
        </xdr:cNvGrpSpPr>
      </xdr:nvGrpSpPr>
      <xdr:grpSpPr>
        <a:xfrm>
          <a:off x="352425" y="0"/>
          <a:ext cx="1038225" cy="0"/>
          <a:chOff x="543" y="95"/>
          <a:chExt cx="1440" cy="1342"/>
        </a:xfrm>
        <a:solidFill>
          <a:srgbClr val="FFFFFF"/>
        </a:solidFill>
      </xdr:grpSpPr>
      <xdr:sp>
        <xdr:nvSpPr>
          <xdr:cNvPr id="13" name="TextBox 13"/>
          <xdr:cNvSpPr txBox="1">
            <a:spLocks noChangeArrowheads="1"/>
          </xdr:cNvSpPr>
        </xdr:nvSpPr>
        <xdr:spPr>
          <a:xfrm>
            <a:off x="543" y="699"/>
            <a:ext cx="1440" cy="7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9800" tIns="45720" rIns="19800" bIns="4572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ISO 9001:2000</a:t>
            </a:r>
          </a:p>
        </xdr:txBody>
      </xdr:sp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06" y="95"/>
            <a:ext cx="1285" cy="608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7</xdr:col>
      <xdr:colOff>47625</xdr:colOff>
      <xdr:row>0</xdr:row>
      <xdr:rowOff>0</xdr:rowOff>
    </xdr:from>
    <xdr:to>
      <xdr:col>8</xdr:col>
      <xdr:colOff>533400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48375" y="0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485775</xdr:colOff>
      <xdr:row>0</xdr:row>
      <xdr:rowOff>0</xdr:rowOff>
    </xdr:from>
    <xdr:to>
      <xdr:col>9</xdr:col>
      <xdr:colOff>133350</xdr:colOff>
      <xdr:row>0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000750" y="0"/>
          <a:ext cx="1933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/>
            <a:t>Αρ. Πιστ. 01 100 083072</a:t>
          </a:r>
        </a:p>
      </xdr:txBody>
    </xdr:sp>
    <xdr:clientData/>
  </xdr:twoCellAnchor>
  <xdr:twoCellAnchor>
    <xdr:from>
      <xdr:col>6</xdr:col>
      <xdr:colOff>485775</xdr:colOff>
      <xdr:row>62</xdr:row>
      <xdr:rowOff>0</xdr:rowOff>
    </xdr:from>
    <xdr:to>
      <xdr:col>9</xdr:col>
      <xdr:colOff>133350</xdr:colOff>
      <xdr:row>62</xdr:row>
      <xdr:rowOff>0</xdr:rowOff>
    </xdr:to>
    <xdr:sp>
      <xdr:nvSpPr>
        <xdr:cNvPr id="17" name="TextBox 43"/>
        <xdr:cNvSpPr txBox="1">
          <a:spLocks noChangeArrowheads="1"/>
        </xdr:cNvSpPr>
      </xdr:nvSpPr>
      <xdr:spPr>
        <a:xfrm>
          <a:off x="6000750" y="12630150"/>
          <a:ext cx="1933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/>
            <a:t>Αρ. Πιστ. 01 100 083072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1</xdr:col>
      <xdr:colOff>723900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666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323850</xdr:colOff>
      <xdr:row>0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352425" y="0"/>
          <a:ext cx="1038225" cy="0"/>
          <a:chOff x="543" y="95"/>
          <a:chExt cx="1440" cy="1342"/>
        </a:xfrm>
        <a:solidFill>
          <a:srgbClr val="FFFFFF"/>
        </a:solidFill>
      </xdr:grpSpPr>
      <xdr:sp>
        <xdr:nvSpPr>
          <xdr:cNvPr id="3" name="TextBox 3"/>
          <xdr:cNvSpPr txBox="1">
            <a:spLocks noChangeArrowheads="1"/>
          </xdr:cNvSpPr>
        </xdr:nvSpPr>
        <xdr:spPr>
          <a:xfrm>
            <a:off x="543" y="699"/>
            <a:ext cx="1440" cy="7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9800" tIns="45720" rIns="19800" bIns="4572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ISO 9001:2000</a:t>
            </a:r>
          </a:p>
        </xdr:txBody>
      </xdr:sp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06" y="95"/>
            <a:ext cx="1285" cy="608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7</xdr:col>
      <xdr:colOff>47625</xdr:colOff>
      <xdr:row>0</xdr:row>
      <xdr:rowOff>0</xdr:rowOff>
    </xdr:from>
    <xdr:to>
      <xdr:col>8</xdr:col>
      <xdr:colOff>533400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48375" y="0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485775</xdr:colOff>
      <xdr:row>0</xdr:row>
      <xdr:rowOff>0</xdr:rowOff>
    </xdr:from>
    <xdr:to>
      <xdr:col>9</xdr:col>
      <xdr:colOff>133350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000750" y="0"/>
          <a:ext cx="1933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/>
            <a:t>Αρ. Πιστ. 01 100 083072</a:t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323850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352425" y="0"/>
          <a:ext cx="1038225" cy="0"/>
          <a:chOff x="543" y="95"/>
          <a:chExt cx="1440" cy="1342"/>
        </a:xfrm>
        <a:solidFill>
          <a:srgbClr val="FFFFFF"/>
        </a:solidFill>
      </xdr:grpSpPr>
      <xdr:sp>
        <xdr:nvSpPr>
          <xdr:cNvPr id="8" name="TextBox 8"/>
          <xdr:cNvSpPr txBox="1">
            <a:spLocks noChangeArrowheads="1"/>
          </xdr:cNvSpPr>
        </xdr:nvSpPr>
        <xdr:spPr>
          <a:xfrm>
            <a:off x="543" y="699"/>
            <a:ext cx="1440" cy="7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9800" tIns="45720" rIns="19800" bIns="4572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ISO 9001:2000</a:t>
            </a:r>
          </a:p>
        </xdr:txBody>
      </xdr:sp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06" y="95"/>
            <a:ext cx="1285" cy="608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7</xdr:col>
      <xdr:colOff>47625</xdr:colOff>
      <xdr:row>0</xdr:row>
      <xdr:rowOff>0</xdr:rowOff>
    </xdr:from>
    <xdr:to>
      <xdr:col>8</xdr:col>
      <xdr:colOff>533400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48375" y="0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485775</xdr:colOff>
      <xdr:row>0</xdr:row>
      <xdr:rowOff>0</xdr:rowOff>
    </xdr:from>
    <xdr:to>
      <xdr:col>9</xdr:col>
      <xdr:colOff>133350</xdr:colOff>
      <xdr:row>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000750" y="0"/>
          <a:ext cx="1933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/>
            <a:t>Αρ. Πιστ. 01 100 083072</a:t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323850</xdr:colOff>
      <xdr:row>0</xdr:row>
      <xdr:rowOff>0</xdr:rowOff>
    </xdr:to>
    <xdr:grpSp>
      <xdr:nvGrpSpPr>
        <xdr:cNvPr id="12" name="Group 12"/>
        <xdr:cNvGrpSpPr>
          <a:grpSpLocks/>
        </xdr:cNvGrpSpPr>
      </xdr:nvGrpSpPr>
      <xdr:grpSpPr>
        <a:xfrm>
          <a:off x="352425" y="0"/>
          <a:ext cx="1038225" cy="0"/>
          <a:chOff x="543" y="95"/>
          <a:chExt cx="1440" cy="1342"/>
        </a:xfrm>
        <a:solidFill>
          <a:srgbClr val="FFFFFF"/>
        </a:solidFill>
      </xdr:grpSpPr>
      <xdr:sp>
        <xdr:nvSpPr>
          <xdr:cNvPr id="13" name="TextBox 13"/>
          <xdr:cNvSpPr txBox="1">
            <a:spLocks noChangeArrowheads="1"/>
          </xdr:cNvSpPr>
        </xdr:nvSpPr>
        <xdr:spPr>
          <a:xfrm>
            <a:off x="543" y="699"/>
            <a:ext cx="1440" cy="7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9800" tIns="45720" rIns="19800" bIns="4572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ISO 9001:2000</a:t>
            </a:r>
          </a:p>
        </xdr:txBody>
      </xdr:sp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06" y="95"/>
            <a:ext cx="1285" cy="608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7</xdr:col>
      <xdr:colOff>47625</xdr:colOff>
      <xdr:row>0</xdr:row>
      <xdr:rowOff>0</xdr:rowOff>
    </xdr:from>
    <xdr:to>
      <xdr:col>8</xdr:col>
      <xdr:colOff>533400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48375" y="0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485775</xdr:colOff>
      <xdr:row>0</xdr:row>
      <xdr:rowOff>0</xdr:rowOff>
    </xdr:from>
    <xdr:to>
      <xdr:col>9</xdr:col>
      <xdr:colOff>133350</xdr:colOff>
      <xdr:row>0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000750" y="0"/>
          <a:ext cx="1933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/>
            <a:t>Αρ. Πιστ. 01 100 083072</a:t>
          </a:r>
        </a:p>
      </xdr:txBody>
    </xdr:sp>
    <xdr:clientData/>
  </xdr:twoCellAnchor>
  <xdr:twoCellAnchor>
    <xdr:from>
      <xdr:col>6</xdr:col>
      <xdr:colOff>485775</xdr:colOff>
      <xdr:row>62</xdr:row>
      <xdr:rowOff>0</xdr:rowOff>
    </xdr:from>
    <xdr:to>
      <xdr:col>9</xdr:col>
      <xdr:colOff>133350</xdr:colOff>
      <xdr:row>62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000750" y="12630150"/>
          <a:ext cx="1933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/>
            <a:t>Αρ. Πιστ. 01 100 083072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0"/>
  <sheetViews>
    <sheetView workbookViewId="0" topLeftCell="A40">
      <selection activeCell="C82" sqref="C82"/>
    </sheetView>
  </sheetViews>
  <sheetFormatPr defaultColWidth="9.00390625" defaultRowHeight="15.75" customHeight="1"/>
  <cols>
    <col min="1" max="1" width="3.75390625" style="20" customWidth="1"/>
    <col min="2" max="2" width="10.25390625" style="20" customWidth="1"/>
    <col min="3" max="3" width="30.375" style="63" customWidth="1"/>
    <col min="4" max="4" width="10.875" style="6" customWidth="1"/>
    <col min="5" max="5" width="7.25390625" style="6" customWidth="1"/>
    <col min="6" max="6" width="9.875" style="64" customWidth="1"/>
    <col min="7" max="7" width="6.375" style="64" customWidth="1"/>
    <col min="8" max="8" width="11.75390625" style="64" customWidth="1"/>
    <col min="9" max="9" width="11.875" style="64" customWidth="1"/>
    <col min="10" max="10" width="11.25390625" style="19" bestFit="1" customWidth="1"/>
    <col min="11" max="11" width="12.125" style="19" bestFit="1" customWidth="1"/>
    <col min="12" max="12" width="12.125" style="19" customWidth="1"/>
    <col min="13" max="13" width="12.125" style="19" bestFit="1" customWidth="1"/>
    <col min="14" max="14" width="9.875" style="19" bestFit="1" customWidth="1"/>
    <col min="15" max="15" width="9.375" style="19" bestFit="1" customWidth="1"/>
    <col min="16" max="16" width="11.25390625" style="19" bestFit="1" customWidth="1"/>
    <col min="17" max="17" width="10.125" style="19" bestFit="1" customWidth="1"/>
    <col min="18" max="18" width="11.25390625" style="19" bestFit="1" customWidth="1"/>
    <col min="19" max="16384" width="9.125" style="20" customWidth="1"/>
  </cols>
  <sheetData>
    <row r="1" spans="1:2" ht="39" customHeight="1">
      <c r="A1" s="1"/>
      <c r="B1" s="2"/>
    </row>
    <row r="2" spans="1:18" s="4" customFormat="1" ht="12.75" customHeight="1">
      <c r="A2" s="3" t="s">
        <v>0</v>
      </c>
      <c r="C2" s="5"/>
      <c r="D2" s="6"/>
      <c r="F2" s="7" t="s">
        <v>11</v>
      </c>
      <c r="G2" s="102" t="s">
        <v>95</v>
      </c>
      <c r="H2" s="8"/>
      <c r="I2" s="9"/>
      <c r="J2" s="10"/>
      <c r="K2" s="10"/>
      <c r="L2" s="10"/>
      <c r="M2" s="10"/>
      <c r="N2" s="10"/>
      <c r="O2" s="10"/>
      <c r="P2" s="10"/>
      <c r="Q2" s="10"/>
      <c r="R2" s="10"/>
    </row>
    <row r="3" spans="1:18" s="4" customFormat="1" ht="12.75" customHeight="1">
      <c r="A3" s="3" t="s">
        <v>1</v>
      </c>
      <c r="C3" s="5"/>
      <c r="D3" s="6"/>
      <c r="F3" s="7" t="s">
        <v>2</v>
      </c>
      <c r="G3" s="8" t="s">
        <v>98</v>
      </c>
      <c r="H3" s="8"/>
      <c r="I3" s="65"/>
      <c r="J3" s="10"/>
      <c r="K3" s="10"/>
      <c r="L3" s="10"/>
      <c r="M3" s="10"/>
      <c r="N3" s="10"/>
      <c r="O3" s="10"/>
      <c r="P3" s="10"/>
      <c r="Q3" s="10"/>
      <c r="R3" s="10"/>
    </row>
    <row r="4" spans="1:18" s="4" customFormat="1" ht="12.75" customHeight="1">
      <c r="A4" s="3" t="s">
        <v>78</v>
      </c>
      <c r="C4" s="5"/>
      <c r="D4" s="6"/>
      <c r="F4" s="11"/>
      <c r="G4" s="8" t="s">
        <v>99</v>
      </c>
      <c r="H4" s="8"/>
      <c r="I4" s="65"/>
      <c r="J4" s="10"/>
      <c r="K4" s="10"/>
      <c r="L4" s="10"/>
      <c r="M4" s="10"/>
      <c r="N4" s="10"/>
      <c r="O4" s="10"/>
      <c r="P4" s="10"/>
      <c r="Q4" s="10"/>
      <c r="R4" s="10"/>
    </row>
    <row r="5" spans="1:18" s="4" customFormat="1" ht="12.75" customHeight="1">
      <c r="A5" s="3" t="s">
        <v>79</v>
      </c>
      <c r="C5" s="5"/>
      <c r="D5" s="6"/>
      <c r="E5" s="12"/>
      <c r="F5" s="8"/>
      <c r="G5" s="65" t="s">
        <v>100</v>
      </c>
      <c r="H5" s="65"/>
      <c r="I5" s="65"/>
      <c r="J5" s="10"/>
      <c r="K5" s="10"/>
      <c r="L5" s="10"/>
      <c r="M5" s="10"/>
      <c r="N5" s="10"/>
      <c r="O5" s="10"/>
      <c r="P5" s="10"/>
      <c r="Q5" s="10"/>
      <c r="R5" s="10"/>
    </row>
    <row r="6" spans="1:18" s="4" customFormat="1" ht="12.75" customHeight="1">
      <c r="A6" s="119" t="s">
        <v>80</v>
      </c>
      <c r="C6" s="5"/>
      <c r="D6" s="6"/>
      <c r="E6" s="12"/>
      <c r="F6" s="8"/>
      <c r="G6" s="65" t="s">
        <v>101</v>
      </c>
      <c r="H6" s="65"/>
      <c r="I6" s="65"/>
      <c r="J6" s="10"/>
      <c r="K6" s="10"/>
      <c r="L6" s="10"/>
      <c r="M6" s="10"/>
      <c r="N6" s="10"/>
      <c r="O6" s="10"/>
      <c r="P6" s="10"/>
      <c r="Q6" s="10"/>
      <c r="R6" s="10"/>
    </row>
    <row r="7" spans="6:9" ht="12" customHeight="1">
      <c r="F7" s="66"/>
      <c r="G7" s="67"/>
      <c r="H7" s="67"/>
      <c r="I7" s="67"/>
    </row>
    <row r="8" spans="1:9" ht="15.75" customHeight="1">
      <c r="A8" s="155" t="s">
        <v>14</v>
      </c>
      <c r="B8" s="156"/>
      <c r="C8" s="156"/>
      <c r="D8" s="156"/>
      <c r="E8" s="156"/>
      <c r="F8" s="156"/>
      <c r="G8" s="156"/>
      <c r="H8" s="156"/>
      <c r="I8" s="156"/>
    </row>
    <row r="9" spans="4:6" ht="12" customHeight="1">
      <c r="D9" s="5"/>
      <c r="F9" s="68"/>
    </row>
    <row r="10" spans="1:9" ht="13.5" customHeight="1">
      <c r="A10" s="151" t="s">
        <v>3</v>
      </c>
      <c r="B10" s="153" t="s">
        <v>44</v>
      </c>
      <c r="C10" s="146" t="s">
        <v>4</v>
      </c>
      <c r="D10" s="153" t="s">
        <v>61</v>
      </c>
      <c r="E10" s="146" t="s">
        <v>62</v>
      </c>
      <c r="F10" s="148" t="s">
        <v>52</v>
      </c>
      <c r="G10" s="149" t="s">
        <v>76</v>
      </c>
      <c r="H10" s="149" t="s">
        <v>10</v>
      </c>
      <c r="I10" s="150"/>
    </row>
    <row r="11" spans="1:9" ht="13.5" customHeight="1">
      <c r="A11" s="152"/>
      <c r="B11" s="154"/>
      <c r="C11" s="147"/>
      <c r="D11" s="154"/>
      <c r="E11" s="147"/>
      <c r="F11" s="148"/>
      <c r="G11" s="150"/>
      <c r="H11" s="13" t="s">
        <v>7</v>
      </c>
      <c r="I11" s="13" t="s">
        <v>9</v>
      </c>
    </row>
    <row r="12" spans="1:9" ht="12" customHeight="1">
      <c r="A12" s="14"/>
      <c r="B12" s="15"/>
      <c r="C12" s="16" t="s">
        <v>17</v>
      </c>
      <c r="D12" s="14"/>
      <c r="E12" s="14"/>
      <c r="F12" s="17"/>
      <c r="G12" s="18"/>
      <c r="H12" s="18"/>
      <c r="I12" s="18"/>
    </row>
    <row r="13" spans="1:9" ht="12" customHeight="1">
      <c r="A13" s="47"/>
      <c r="B13" s="103"/>
      <c r="C13" s="105" t="s">
        <v>65</v>
      </c>
      <c r="D13" s="47"/>
      <c r="E13" s="47"/>
      <c r="F13" s="48"/>
      <c r="G13" s="104"/>
      <c r="H13" s="104"/>
      <c r="I13" s="104"/>
    </row>
    <row r="14" spans="1:9" ht="24" customHeight="1">
      <c r="A14" s="47">
        <v>1</v>
      </c>
      <c r="B14" s="33" t="s">
        <v>18</v>
      </c>
      <c r="C14" s="23" t="s">
        <v>85</v>
      </c>
      <c r="D14" s="21" t="s">
        <v>64</v>
      </c>
      <c r="E14" s="21" t="s">
        <v>56</v>
      </c>
      <c r="F14" s="28">
        <v>1000</v>
      </c>
      <c r="G14" s="28">
        <f>0.38+0.19*5</f>
        <v>1.33</v>
      </c>
      <c r="H14" s="28">
        <f>IF((PRODUCT(F14,G14)&gt;0),PRODUCT(F14,G14)," ")</f>
        <v>1330</v>
      </c>
      <c r="I14" s="104"/>
    </row>
    <row r="15" spans="1:9" ht="12" customHeight="1">
      <c r="A15" s="47"/>
      <c r="B15" s="33"/>
      <c r="C15" s="22" t="s">
        <v>70</v>
      </c>
      <c r="D15" s="21"/>
      <c r="E15" s="21"/>
      <c r="F15" s="28"/>
      <c r="G15" s="28"/>
      <c r="H15" s="28"/>
      <c r="I15" s="104"/>
    </row>
    <row r="16" spans="1:9" ht="39.75" customHeight="1">
      <c r="A16" s="47">
        <v>2</v>
      </c>
      <c r="B16" s="33" t="s">
        <v>71</v>
      </c>
      <c r="C16" s="23" t="s">
        <v>86</v>
      </c>
      <c r="D16" s="21" t="s">
        <v>72</v>
      </c>
      <c r="E16" s="21" t="s">
        <v>6</v>
      </c>
      <c r="F16" s="28">
        <v>1500</v>
      </c>
      <c r="G16" s="28">
        <v>0.65</v>
      </c>
      <c r="H16" s="28">
        <f>IF((PRODUCT(F16,G16)&gt;0),PRODUCT(F16,G16)," ")</f>
        <v>975</v>
      </c>
      <c r="I16" s="104"/>
    </row>
    <row r="17" spans="1:9" ht="24" customHeight="1">
      <c r="A17" s="47">
        <v>3</v>
      </c>
      <c r="B17" s="33" t="s">
        <v>73</v>
      </c>
      <c r="C17" s="23" t="s">
        <v>74</v>
      </c>
      <c r="D17" s="21" t="s">
        <v>75</v>
      </c>
      <c r="E17" s="21" t="s">
        <v>56</v>
      </c>
      <c r="F17" s="28">
        <v>100</v>
      </c>
      <c r="G17" s="28">
        <f>1.2+0.19*5</f>
        <v>2.15</v>
      </c>
      <c r="H17" s="28">
        <f>IF((PRODUCT(F17,G17)&gt;0),PRODUCT(F17,G17)," ")</f>
        <v>215</v>
      </c>
      <c r="I17" s="104"/>
    </row>
    <row r="18" spans="1:9" ht="12" customHeight="1">
      <c r="A18" s="47"/>
      <c r="B18" s="33"/>
      <c r="C18" s="89" t="s">
        <v>66</v>
      </c>
      <c r="D18" s="21"/>
      <c r="E18" s="21"/>
      <c r="F18" s="28"/>
      <c r="G18" s="28"/>
      <c r="H18" s="28"/>
      <c r="I18" s="104"/>
    </row>
    <row r="19" spans="1:9" ht="12" customHeight="1">
      <c r="A19" s="21"/>
      <c r="B19" s="33" t="s">
        <v>19</v>
      </c>
      <c r="C19" s="23" t="s">
        <v>20</v>
      </c>
      <c r="D19" s="30"/>
      <c r="E19" s="31"/>
      <c r="F19" s="28"/>
      <c r="G19" s="28"/>
      <c r="H19" s="27" t="str">
        <f aca="true" t="shared" si="0" ref="H19:H33">IF(PRODUCT(F19,G19)=0," ",PRODUCT(F19,G19))</f>
        <v> </v>
      </c>
      <c r="I19" s="29"/>
    </row>
    <row r="20" spans="1:12" ht="24" customHeight="1">
      <c r="A20" s="21">
        <v>4</v>
      </c>
      <c r="B20" s="21" t="s">
        <v>97</v>
      </c>
      <c r="C20" s="23" t="s">
        <v>96</v>
      </c>
      <c r="D20" s="24" t="s">
        <v>21</v>
      </c>
      <c r="E20" s="21" t="s">
        <v>56</v>
      </c>
      <c r="F20" s="25">
        <v>400</v>
      </c>
      <c r="G20" s="28">
        <f>1.6+0.19*5</f>
        <v>2.55</v>
      </c>
      <c r="H20" s="27">
        <f t="shared" si="0"/>
        <v>1020</v>
      </c>
      <c r="I20" s="29"/>
      <c r="K20" s="96"/>
      <c r="L20"/>
    </row>
    <row r="21" spans="1:9" ht="12" customHeight="1">
      <c r="A21" s="21">
        <v>5</v>
      </c>
      <c r="B21" s="33" t="s">
        <v>22</v>
      </c>
      <c r="C21" s="23" t="s">
        <v>23</v>
      </c>
      <c r="D21" s="24" t="s">
        <v>24</v>
      </c>
      <c r="E21" s="21" t="s">
        <v>56</v>
      </c>
      <c r="F21" s="25">
        <f>F20</f>
        <v>400</v>
      </c>
      <c r="G21" s="28">
        <v>1.05</v>
      </c>
      <c r="H21" s="27">
        <f t="shared" si="0"/>
        <v>420</v>
      </c>
      <c r="I21" s="29"/>
    </row>
    <row r="22" spans="1:18" s="38" customFormat="1" ht="12" customHeight="1">
      <c r="A22" s="33"/>
      <c r="B22" s="33"/>
      <c r="C22" s="22" t="s">
        <v>25</v>
      </c>
      <c r="D22" s="34"/>
      <c r="E22" s="33"/>
      <c r="F22" s="29"/>
      <c r="G22" s="35"/>
      <c r="H22" s="36">
        <f>SUM(H14:H21)</f>
        <v>3960</v>
      </c>
      <c r="I22" s="29">
        <f>H22</f>
        <v>3960</v>
      </c>
      <c r="J22" s="37"/>
      <c r="K22" s="19"/>
      <c r="L22" s="19"/>
      <c r="M22" s="19"/>
      <c r="N22" s="19"/>
      <c r="O22" s="19"/>
      <c r="P22" s="19"/>
      <c r="Q22" s="19"/>
      <c r="R22" s="37"/>
    </row>
    <row r="23" spans="1:18" s="38" customFormat="1" ht="12" customHeight="1">
      <c r="A23" s="33"/>
      <c r="B23" s="33"/>
      <c r="C23" s="22"/>
      <c r="D23" s="34"/>
      <c r="E23" s="33"/>
      <c r="F23" s="29"/>
      <c r="G23" s="35"/>
      <c r="H23" s="36"/>
      <c r="I23" s="29"/>
      <c r="J23" s="37"/>
      <c r="K23" s="19"/>
      <c r="L23" s="19"/>
      <c r="M23" s="19"/>
      <c r="N23" s="19"/>
      <c r="O23" s="19"/>
      <c r="P23" s="19"/>
      <c r="Q23" s="19"/>
      <c r="R23" s="37"/>
    </row>
    <row r="24" spans="1:9" ht="12" customHeight="1">
      <c r="A24" s="21"/>
      <c r="B24" s="33"/>
      <c r="C24" s="39" t="s">
        <v>26</v>
      </c>
      <c r="D24" s="24"/>
      <c r="E24" s="21"/>
      <c r="F24" s="25"/>
      <c r="G24" s="26"/>
      <c r="H24" s="27" t="str">
        <f t="shared" si="0"/>
        <v> </v>
      </c>
      <c r="I24" s="25"/>
    </row>
    <row r="25" spans="1:9" ht="12" customHeight="1">
      <c r="A25" s="21"/>
      <c r="B25" s="33"/>
      <c r="C25" s="22" t="s">
        <v>67</v>
      </c>
      <c r="D25" s="24"/>
      <c r="E25" s="21"/>
      <c r="F25" s="25"/>
      <c r="G25" s="26"/>
      <c r="H25" s="27"/>
      <c r="I25" s="25"/>
    </row>
    <row r="26" spans="1:9" ht="24" customHeight="1">
      <c r="A26" s="21">
        <v>6</v>
      </c>
      <c r="B26" s="33" t="s">
        <v>27</v>
      </c>
      <c r="C26" s="23" t="s">
        <v>87</v>
      </c>
      <c r="D26" s="24" t="s">
        <v>28</v>
      </c>
      <c r="E26" s="21" t="s">
        <v>56</v>
      </c>
      <c r="F26" s="25">
        <v>20</v>
      </c>
      <c r="G26" s="25">
        <f>4+0.19*5</f>
        <v>4.95</v>
      </c>
      <c r="H26" s="27">
        <f t="shared" si="0"/>
        <v>99</v>
      </c>
      <c r="I26" s="25"/>
    </row>
    <row r="27" spans="1:9" ht="12" customHeight="1">
      <c r="A27" s="21"/>
      <c r="B27" s="33"/>
      <c r="C27" s="89" t="s">
        <v>68</v>
      </c>
      <c r="D27" s="24"/>
      <c r="E27" s="21"/>
      <c r="F27" s="25"/>
      <c r="G27" s="25"/>
      <c r="H27" s="27"/>
      <c r="I27" s="25"/>
    </row>
    <row r="28" spans="1:9" ht="12" customHeight="1">
      <c r="A28" s="21"/>
      <c r="B28" s="33" t="s">
        <v>29</v>
      </c>
      <c r="C28" s="23" t="s">
        <v>88</v>
      </c>
      <c r="D28" s="24"/>
      <c r="E28" s="21"/>
      <c r="F28" s="28"/>
      <c r="G28" s="25"/>
      <c r="H28" s="27" t="str">
        <f t="shared" si="0"/>
        <v> </v>
      </c>
      <c r="I28" s="25"/>
    </row>
    <row r="29" spans="1:9" ht="24" customHeight="1">
      <c r="A29" s="21"/>
      <c r="B29" s="97" t="s">
        <v>60</v>
      </c>
      <c r="C29" s="98" t="s">
        <v>89</v>
      </c>
      <c r="D29" s="24"/>
      <c r="E29" s="21"/>
      <c r="F29" s="25"/>
      <c r="G29" s="25"/>
      <c r="H29" s="27"/>
      <c r="I29" s="25"/>
    </row>
    <row r="30" spans="1:9" ht="54.75" customHeight="1">
      <c r="A30" s="21">
        <v>7</v>
      </c>
      <c r="B30" s="21" t="s">
        <v>59</v>
      </c>
      <c r="C30" s="23" t="s">
        <v>90</v>
      </c>
      <c r="D30" s="24" t="s">
        <v>30</v>
      </c>
      <c r="E30" s="21" t="s">
        <v>56</v>
      </c>
      <c r="F30" s="25">
        <v>30</v>
      </c>
      <c r="G30" s="25">
        <v>94.2</v>
      </c>
      <c r="H30" s="27">
        <f t="shared" si="0"/>
        <v>2826</v>
      </c>
      <c r="I30" s="25"/>
    </row>
    <row r="31" spans="1:9" ht="12" customHeight="1">
      <c r="A31" s="21"/>
      <c r="B31" s="21"/>
      <c r="C31" s="89" t="s">
        <v>69</v>
      </c>
      <c r="D31" s="24"/>
      <c r="E31" s="21"/>
      <c r="F31" s="25"/>
      <c r="G31" s="25"/>
      <c r="H31" s="27"/>
      <c r="I31" s="25"/>
    </row>
    <row r="32" spans="1:9" ht="12" customHeight="1">
      <c r="A32" s="21"/>
      <c r="B32" s="33" t="s">
        <v>40</v>
      </c>
      <c r="C32" s="23" t="s">
        <v>91</v>
      </c>
      <c r="D32" s="24"/>
      <c r="E32" s="21"/>
      <c r="F32" s="28"/>
      <c r="G32" s="25"/>
      <c r="H32" s="27" t="str">
        <f t="shared" si="0"/>
        <v> </v>
      </c>
      <c r="I32" s="25"/>
    </row>
    <row r="33" spans="1:9" ht="24" customHeight="1">
      <c r="A33" s="21">
        <v>8</v>
      </c>
      <c r="B33" s="21" t="s">
        <v>41</v>
      </c>
      <c r="C33" s="23" t="s">
        <v>92</v>
      </c>
      <c r="D33" s="24" t="s">
        <v>42</v>
      </c>
      <c r="E33" s="21" t="s">
        <v>43</v>
      </c>
      <c r="F33" s="25">
        <v>100</v>
      </c>
      <c r="G33" s="25">
        <v>1.15</v>
      </c>
      <c r="H33" s="27">
        <f t="shared" si="0"/>
        <v>115</v>
      </c>
      <c r="I33" s="25"/>
    </row>
    <row r="34" spans="1:18" s="38" customFormat="1" ht="12" customHeight="1">
      <c r="A34" s="33"/>
      <c r="B34" s="33"/>
      <c r="C34" s="22" t="s">
        <v>31</v>
      </c>
      <c r="D34" s="34"/>
      <c r="E34" s="33"/>
      <c r="F34" s="35"/>
      <c r="G34" s="29"/>
      <c r="H34" s="36">
        <f>SUM(H26:H33)</f>
        <v>3040</v>
      </c>
      <c r="I34" s="29">
        <f>H34</f>
        <v>3040</v>
      </c>
      <c r="J34" s="37"/>
      <c r="K34" s="19"/>
      <c r="L34" s="19"/>
      <c r="M34" s="19"/>
      <c r="N34" s="19"/>
      <c r="O34" s="19"/>
      <c r="P34" s="19"/>
      <c r="Q34" s="19"/>
      <c r="R34" s="37"/>
    </row>
    <row r="35" spans="1:18" s="38" customFormat="1" ht="12" customHeight="1">
      <c r="A35" s="109"/>
      <c r="B35" s="109"/>
      <c r="C35" s="108"/>
      <c r="D35" s="110"/>
      <c r="E35" s="109"/>
      <c r="F35" s="111"/>
      <c r="G35" s="99"/>
      <c r="H35" s="133"/>
      <c r="I35" s="99"/>
      <c r="J35" s="37"/>
      <c r="K35" s="19"/>
      <c r="L35" s="19"/>
      <c r="M35" s="19"/>
      <c r="N35" s="19"/>
      <c r="O35" s="19"/>
      <c r="P35" s="19"/>
      <c r="Q35" s="19"/>
      <c r="R35" s="37"/>
    </row>
    <row r="36" spans="1:9" ht="12" customHeight="1">
      <c r="A36" s="21"/>
      <c r="B36" s="33"/>
      <c r="C36" s="39" t="s">
        <v>32</v>
      </c>
      <c r="D36" s="24"/>
      <c r="E36" s="21"/>
      <c r="F36" s="28"/>
      <c r="G36" s="25"/>
      <c r="H36" s="27" t="str">
        <f>IF(PRODUCT(F36,G36)=0," ",PRODUCT(F36,G36))</f>
        <v> </v>
      </c>
      <c r="I36" s="25"/>
    </row>
    <row r="37" spans="1:9" ht="12" customHeight="1">
      <c r="A37" s="21"/>
      <c r="B37" s="51" t="s">
        <v>33</v>
      </c>
      <c r="C37" s="23" t="s">
        <v>34</v>
      </c>
      <c r="D37" s="41"/>
      <c r="E37" s="41"/>
      <c r="F37" s="25"/>
      <c r="G37" s="25"/>
      <c r="H37" s="27"/>
      <c r="I37" s="25"/>
    </row>
    <row r="38" spans="1:12" ht="24" customHeight="1">
      <c r="A38" s="21">
        <v>9</v>
      </c>
      <c r="B38" s="41" t="s">
        <v>35</v>
      </c>
      <c r="C38" s="23" t="s">
        <v>93</v>
      </c>
      <c r="D38" s="41" t="s">
        <v>36</v>
      </c>
      <c r="E38" s="21" t="s">
        <v>56</v>
      </c>
      <c r="F38" s="25">
        <f>F40*0.15</f>
        <v>52.5</v>
      </c>
      <c r="G38" s="25">
        <f>11.5+0.19*40</f>
        <v>19.1</v>
      </c>
      <c r="H38" s="27">
        <f>IF(PRODUCT(F38,G38)=0," ",PRODUCT(F38,G38))</f>
        <v>1002.75</v>
      </c>
      <c r="I38" s="25"/>
      <c r="K38" s="42"/>
      <c r="L38" s="42"/>
    </row>
    <row r="39" spans="1:12" ht="12" customHeight="1">
      <c r="A39" s="21"/>
      <c r="B39" s="51" t="s">
        <v>108</v>
      </c>
      <c r="C39" s="23" t="s">
        <v>109</v>
      </c>
      <c r="D39" s="41"/>
      <c r="E39" s="41"/>
      <c r="F39" s="25"/>
      <c r="G39" s="25"/>
      <c r="H39" s="27"/>
      <c r="I39" s="25"/>
      <c r="K39" s="42"/>
      <c r="L39" s="42"/>
    </row>
    <row r="40" spans="1:12" ht="12" customHeight="1">
      <c r="A40" s="21">
        <v>10</v>
      </c>
      <c r="B40" s="41" t="s">
        <v>110</v>
      </c>
      <c r="C40" s="23" t="s">
        <v>111</v>
      </c>
      <c r="D40" s="41" t="s">
        <v>112</v>
      </c>
      <c r="E40" s="21" t="s">
        <v>57</v>
      </c>
      <c r="F40" s="25">
        <v>350</v>
      </c>
      <c r="G40" s="25">
        <f>1.2+0.019*47</f>
        <v>2.09</v>
      </c>
      <c r="H40" s="27">
        <f>IF(PRODUCT(F40,G40)=0," ",PRODUCT(F40,G40))</f>
        <v>731.5</v>
      </c>
      <c r="I40" s="25"/>
      <c r="K40" s="42"/>
      <c r="L40" s="42"/>
    </row>
    <row r="41" spans="1:18" s="38" customFormat="1" ht="12" customHeight="1">
      <c r="A41" s="33"/>
      <c r="B41" s="51"/>
      <c r="C41" s="22" t="s">
        <v>102</v>
      </c>
      <c r="D41" s="50"/>
      <c r="E41" s="51"/>
      <c r="F41" s="35"/>
      <c r="G41" s="29"/>
      <c r="H41" s="36">
        <f>SUM(H38:H40)</f>
        <v>1734.25</v>
      </c>
      <c r="I41" s="52">
        <f>H41</f>
        <v>1734.25</v>
      </c>
      <c r="J41" s="37"/>
      <c r="K41" s="19"/>
      <c r="L41" s="100"/>
      <c r="M41" s="101"/>
      <c r="N41" s="19"/>
      <c r="O41" s="19"/>
      <c r="P41" s="19"/>
      <c r="Q41" s="19"/>
      <c r="R41" s="37"/>
    </row>
    <row r="42" spans="1:18" s="38" customFormat="1" ht="12" customHeight="1">
      <c r="A42" s="109"/>
      <c r="B42" s="134"/>
      <c r="C42" s="108"/>
      <c r="D42" s="135"/>
      <c r="E42" s="134"/>
      <c r="F42" s="111"/>
      <c r="G42" s="99"/>
      <c r="H42" s="133"/>
      <c r="I42" s="136"/>
      <c r="J42" s="37"/>
      <c r="K42" s="19"/>
      <c r="L42" s="100"/>
      <c r="M42" s="101"/>
      <c r="N42" s="19"/>
      <c r="O42" s="19"/>
      <c r="P42" s="19"/>
      <c r="Q42" s="19"/>
      <c r="R42" s="37"/>
    </row>
    <row r="43" spans="1:9" ht="12" customHeight="1">
      <c r="A43" s="21"/>
      <c r="B43" s="33"/>
      <c r="C43" s="39" t="s">
        <v>94</v>
      </c>
      <c r="D43" s="120"/>
      <c r="E43" s="121"/>
      <c r="F43" s="28"/>
      <c r="G43" s="25"/>
      <c r="H43" s="27" t="str">
        <f>IF(PRODUCT(F43,G43)=0," ",PRODUCT(F43,G43))</f>
        <v> </v>
      </c>
      <c r="I43" s="25"/>
    </row>
    <row r="44" spans="1:9" ht="12" customHeight="1">
      <c r="A44" s="21">
        <v>11</v>
      </c>
      <c r="B44" s="51" t="s">
        <v>37</v>
      </c>
      <c r="C44" s="23" t="s">
        <v>38</v>
      </c>
      <c r="D44" s="41" t="s">
        <v>39</v>
      </c>
      <c r="E44" s="21" t="s">
        <v>57</v>
      </c>
      <c r="F44" s="25">
        <f>11*F45</f>
        <v>5170</v>
      </c>
      <c r="G44" s="25">
        <v>1.2</v>
      </c>
      <c r="H44" s="27">
        <f>IF(PRODUCT(F44,G44)=0," ",PRODUCT(F44,G44))</f>
        <v>6204</v>
      </c>
      <c r="I44" s="25"/>
    </row>
    <row r="45" spans="1:12" ht="30" customHeight="1">
      <c r="A45" s="21">
        <v>12</v>
      </c>
      <c r="B45" s="51" t="s">
        <v>103</v>
      </c>
      <c r="C45" s="23" t="s">
        <v>104</v>
      </c>
      <c r="D45" s="21" t="s">
        <v>105</v>
      </c>
      <c r="E45" s="21" t="s">
        <v>106</v>
      </c>
      <c r="F45" s="25">
        <v>470</v>
      </c>
      <c r="G45" s="25">
        <f>87.6+45*0.13</f>
        <v>93.45</v>
      </c>
      <c r="H45" s="27">
        <f>IF(PRODUCT(F45,G45)=0," ",PRODUCT(F45,G45))</f>
        <v>43921.5</v>
      </c>
      <c r="I45" s="25"/>
      <c r="K45" s="42"/>
      <c r="L45" s="42"/>
    </row>
    <row r="46" spans="1:18" s="38" customFormat="1" ht="12" customHeight="1">
      <c r="A46" s="33"/>
      <c r="B46" s="51"/>
      <c r="C46" s="22" t="s">
        <v>53</v>
      </c>
      <c r="D46" s="50"/>
      <c r="E46" s="51"/>
      <c r="F46" s="35"/>
      <c r="G46" s="29"/>
      <c r="H46" s="36">
        <f>SUM(H44:H45)</f>
        <v>50125.5</v>
      </c>
      <c r="I46" s="52">
        <f>H46</f>
        <v>50125.5</v>
      </c>
      <c r="J46" s="37"/>
      <c r="K46" s="19"/>
      <c r="L46" s="100"/>
      <c r="M46" s="101"/>
      <c r="N46" s="19"/>
      <c r="O46" s="19"/>
      <c r="P46" s="19"/>
      <c r="Q46" s="19"/>
      <c r="R46" s="37"/>
    </row>
    <row r="47" spans="1:18" s="38" customFormat="1" ht="12" customHeight="1">
      <c r="A47" s="109"/>
      <c r="B47" s="134"/>
      <c r="C47" s="108"/>
      <c r="D47" s="135"/>
      <c r="E47" s="134"/>
      <c r="F47" s="111"/>
      <c r="G47" s="99"/>
      <c r="H47" s="133"/>
      <c r="I47" s="136"/>
      <c r="J47" s="37"/>
      <c r="K47" s="19"/>
      <c r="L47" s="100"/>
      <c r="M47" s="101"/>
      <c r="N47" s="19"/>
      <c r="O47" s="19"/>
      <c r="P47" s="19"/>
      <c r="Q47" s="19"/>
      <c r="R47" s="37"/>
    </row>
    <row r="48" spans="1:18" s="38" customFormat="1" ht="12" customHeight="1">
      <c r="A48" s="108" t="s">
        <v>46</v>
      </c>
      <c r="B48" s="109"/>
      <c r="C48" s="108"/>
      <c r="D48" s="110"/>
      <c r="E48" s="109"/>
      <c r="F48" s="111"/>
      <c r="G48" s="99"/>
      <c r="H48" s="43">
        <v>0</v>
      </c>
      <c r="I48" s="99">
        <f>SUM(I12:I47)</f>
        <v>58859.75</v>
      </c>
      <c r="J48" s="37"/>
      <c r="K48" s="19"/>
      <c r="L48" s="19"/>
      <c r="M48" s="19"/>
      <c r="N48" s="19"/>
      <c r="O48" s="19"/>
      <c r="P48" s="19"/>
      <c r="Q48" s="19"/>
      <c r="R48" s="37"/>
    </row>
    <row r="49" spans="1:18" s="38" customFormat="1" ht="12" customHeight="1">
      <c r="A49" s="114"/>
      <c r="B49" s="114"/>
      <c r="C49" s="115"/>
      <c r="D49" s="116"/>
      <c r="E49" s="114"/>
      <c r="F49" s="117"/>
      <c r="G49" s="107"/>
      <c r="H49" s="118"/>
      <c r="I49" s="107"/>
      <c r="J49" s="37"/>
      <c r="K49" s="19"/>
      <c r="L49" s="19"/>
      <c r="M49" s="19"/>
      <c r="N49" s="19"/>
      <c r="O49" s="19"/>
      <c r="P49" s="19"/>
      <c r="Q49" s="19"/>
      <c r="R49" s="37"/>
    </row>
    <row r="50" spans="1:18" s="38" customFormat="1" ht="12" customHeight="1">
      <c r="A50" s="128"/>
      <c r="B50" s="128"/>
      <c r="C50" s="129"/>
      <c r="D50" s="130"/>
      <c r="E50" s="128"/>
      <c r="F50" s="85"/>
      <c r="G50" s="131"/>
      <c r="H50" s="132"/>
      <c r="I50" s="131"/>
      <c r="J50" s="37"/>
      <c r="K50" s="19"/>
      <c r="L50" s="19"/>
      <c r="M50" s="19"/>
      <c r="N50" s="19"/>
      <c r="O50" s="19"/>
      <c r="P50" s="19"/>
      <c r="Q50" s="19"/>
      <c r="R50" s="37"/>
    </row>
    <row r="51" spans="1:18" s="38" customFormat="1" ht="12" customHeight="1">
      <c r="A51" s="122"/>
      <c r="B51" s="122"/>
      <c r="C51" s="123"/>
      <c r="D51" s="124"/>
      <c r="E51" s="122"/>
      <c r="F51" s="125"/>
      <c r="G51" s="126"/>
      <c r="H51" s="127"/>
      <c r="I51" s="126"/>
      <c r="J51" s="37"/>
      <c r="K51" s="19"/>
      <c r="L51" s="19"/>
      <c r="M51" s="19"/>
      <c r="N51" s="19"/>
      <c r="O51" s="19"/>
      <c r="P51" s="19"/>
      <c r="Q51" s="19"/>
      <c r="R51" s="37"/>
    </row>
    <row r="52" spans="1:18" s="38" customFormat="1" ht="12" customHeight="1">
      <c r="A52" s="151" t="s">
        <v>3</v>
      </c>
      <c r="B52" s="153" t="s">
        <v>44</v>
      </c>
      <c r="C52" s="146" t="s">
        <v>4</v>
      </c>
      <c r="D52" s="153" t="s">
        <v>61</v>
      </c>
      <c r="E52" s="146" t="s">
        <v>62</v>
      </c>
      <c r="F52" s="148" t="s">
        <v>52</v>
      </c>
      <c r="G52" s="149" t="s">
        <v>76</v>
      </c>
      <c r="H52" s="149" t="s">
        <v>10</v>
      </c>
      <c r="I52" s="150"/>
      <c r="J52" s="37"/>
      <c r="K52" s="19"/>
      <c r="L52" s="19"/>
      <c r="M52" s="19"/>
      <c r="N52" s="19"/>
      <c r="O52" s="19"/>
      <c r="P52" s="19"/>
      <c r="Q52" s="19"/>
      <c r="R52" s="37"/>
    </row>
    <row r="53" spans="1:18" s="38" customFormat="1" ht="12" customHeight="1">
      <c r="A53" s="152"/>
      <c r="B53" s="154"/>
      <c r="C53" s="147"/>
      <c r="D53" s="154"/>
      <c r="E53" s="147"/>
      <c r="F53" s="148"/>
      <c r="G53" s="150"/>
      <c r="H53" s="13" t="s">
        <v>7</v>
      </c>
      <c r="I53" s="13" t="s">
        <v>9</v>
      </c>
      <c r="J53" s="37"/>
      <c r="K53" s="19"/>
      <c r="L53" s="19"/>
      <c r="M53" s="19"/>
      <c r="N53" s="19"/>
      <c r="O53" s="19"/>
      <c r="P53" s="19"/>
      <c r="Q53" s="19"/>
      <c r="R53" s="37"/>
    </row>
    <row r="54" spans="1:18" s="38" customFormat="1" ht="12" customHeight="1">
      <c r="A54" s="108" t="s">
        <v>47</v>
      </c>
      <c r="B54" s="103"/>
      <c r="C54" s="105"/>
      <c r="D54" s="112"/>
      <c r="E54" s="103"/>
      <c r="F54" s="113"/>
      <c r="G54" s="106"/>
      <c r="H54" s="49">
        <f>H48</f>
        <v>0</v>
      </c>
      <c r="I54" s="106">
        <f>I48</f>
        <v>58859.75</v>
      </c>
      <c r="J54" s="37"/>
      <c r="K54" s="19"/>
      <c r="L54" s="19"/>
      <c r="M54" s="19"/>
      <c r="N54" s="19"/>
      <c r="O54" s="19"/>
      <c r="P54" s="19"/>
      <c r="Q54" s="19"/>
      <c r="R54" s="37"/>
    </row>
    <row r="55" spans="1:18" ht="15" customHeight="1">
      <c r="A55" s="21"/>
      <c r="B55" s="33"/>
      <c r="C55" s="137" t="s">
        <v>113</v>
      </c>
      <c r="D55" s="21"/>
      <c r="E55" s="21"/>
      <c r="F55" s="138"/>
      <c r="G55" s="28"/>
      <c r="H55" s="139"/>
      <c r="I55" s="139"/>
      <c r="J55" s="20"/>
      <c r="K55" s="20"/>
      <c r="L55" s="20"/>
      <c r="M55" s="20"/>
      <c r="N55" s="20"/>
      <c r="O55" s="20"/>
      <c r="P55" s="20"/>
      <c r="Q55" s="20"/>
      <c r="R55" s="20"/>
    </row>
    <row r="56" spans="1:9" s="142" customFormat="1" ht="15" customHeight="1">
      <c r="A56" s="21"/>
      <c r="B56" s="51"/>
      <c r="C56" s="89" t="s">
        <v>114</v>
      </c>
      <c r="D56" s="21"/>
      <c r="E56" s="21"/>
      <c r="F56" s="140"/>
      <c r="G56" s="28"/>
      <c r="H56" s="141"/>
      <c r="I56" s="139"/>
    </row>
    <row r="57" spans="1:18" ht="24.75" customHeight="1">
      <c r="A57" s="21"/>
      <c r="B57" s="51" t="s">
        <v>115</v>
      </c>
      <c r="C57" s="23" t="s">
        <v>116</v>
      </c>
      <c r="D57" s="41"/>
      <c r="E57" s="21"/>
      <c r="F57" s="138"/>
      <c r="G57" s="28"/>
      <c r="H57" s="141"/>
      <c r="I57" s="139"/>
      <c r="J57" s="20"/>
      <c r="K57" s="20"/>
      <c r="L57" s="20"/>
      <c r="M57" s="20"/>
      <c r="N57" s="20"/>
      <c r="O57" s="20"/>
      <c r="P57" s="20"/>
      <c r="Q57" s="20"/>
      <c r="R57" s="20"/>
    </row>
    <row r="58" spans="1:18" ht="15" customHeight="1">
      <c r="A58" s="21">
        <v>13</v>
      </c>
      <c r="B58" s="41" t="s">
        <v>117</v>
      </c>
      <c r="C58" s="23" t="s">
        <v>118</v>
      </c>
      <c r="D58" s="41" t="s">
        <v>119</v>
      </c>
      <c r="E58" s="21" t="s">
        <v>120</v>
      </c>
      <c r="F58" s="25">
        <v>2</v>
      </c>
      <c r="G58" s="143">
        <v>53.7</v>
      </c>
      <c r="H58" s="141">
        <f>F58*G58</f>
        <v>107.4</v>
      </c>
      <c r="I58" s="35"/>
      <c r="K58" s="144"/>
      <c r="L58" s="20"/>
      <c r="M58" s="20"/>
      <c r="N58" s="20"/>
      <c r="O58" s="20"/>
      <c r="P58" s="20"/>
      <c r="Q58" s="20"/>
      <c r="R58" s="20"/>
    </row>
    <row r="59" spans="1:18" ht="15" customHeight="1">
      <c r="A59" s="21"/>
      <c r="B59" s="51" t="s">
        <v>121</v>
      </c>
      <c r="C59" s="32" t="s">
        <v>122</v>
      </c>
      <c r="D59" s="21"/>
      <c r="E59" s="21"/>
      <c r="F59" s="138"/>
      <c r="G59" s="28"/>
      <c r="H59" s="139"/>
      <c r="I59" s="139"/>
      <c r="J59" s="20"/>
      <c r="K59" s="144"/>
      <c r="L59" s="20"/>
      <c r="M59" s="20"/>
      <c r="N59" s="20"/>
      <c r="O59" s="20"/>
      <c r="P59" s="20"/>
      <c r="Q59" s="20"/>
      <c r="R59" s="20"/>
    </row>
    <row r="60" spans="1:18" ht="24.75" customHeight="1">
      <c r="A60" s="21">
        <v>14</v>
      </c>
      <c r="B60" s="41" t="s">
        <v>123</v>
      </c>
      <c r="C60" s="23" t="s">
        <v>124</v>
      </c>
      <c r="D60" s="41" t="s">
        <v>125</v>
      </c>
      <c r="E60" s="21" t="s">
        <v>120</v>
      </c>
      <c r="F60" s="25">
        <v>2</v>
      </c>
      <c r="G60" s="143">
        <v>31.1</v>
      </c>
      <c r="H60" s="141">
        <f>F60*G60</f>
        <v>62.2</v>
      </c>
      <c r="I60" s="35"/>
      <c r="K60" s="144"/>
      <c r="L60" s="20"/>
      <c r="M60" s="20"/>
      <c r="N60" s="20"/>
      <c r="O60" s="20"/>
      <c r="P60" s="20"/>
      <c r="Q60" s="20"/>
      <c r="R60" s="20"/>
    </row>
    <row r="61" spans="1:18" ht="15" customHeight="1">
      <c r="A61" s="21"/>
      <c r="B61" s="41"/>
      <c r="C61" s="22" t="s">
        <v>126</v>
      </c>
      <c r="D61" s="41"/>
      <c r="E61" s="21"/>
      <c r="F61" s="25"/>
      <c r="G61" s="143"/>
      <c r="H61" s="145">
        <f>SUM(H56:H60)</f>
        <v>169.6</v>
      </c>
      <c r="I61" s="113">
        <f>H61</f>
        <v>169.6</v>
      </c>
      <c r="K61" s="20"/>
      <c r="L61" s="100" t="s">
        <v>63</v>
      </c>
      <c r="M61" s="101">
        <v>0.5</v>
      </c>
      <c r="R61" s="20"/>
    </row>
    <row r="62" spans="1:18" s="38" customFormat="1" ht="12" customHeight="1">
      <c r="A62" s="33"/>
      <c r="B62" s="51"/>
      <c r="C62" s="22"/>
      <c r="D62" s="50"/>
      <c r="E62" s="51"/>
      <c r="F62" s="35"/>
      <c r="G62" s="29"/>
      <c r="H62" s="36"/>
      <c r="I62" s="52"/>
      <c r="J62" s="37"/>
      <c r="K62" s="19"/>
      <c r="L62" s="100"/>
      <c r="M62" s="101"/>
      <c r="N62" s="19"/>
      <c r="O62" s="19"/>
      <c r="P62" s="19"/>
      <c r="Q62" s="19"/>
      <c r="R62" s="37"/>
    </row>
    <row r="63" spans="1:13" ht="12" customHeight="1">
      <c r="A63" s="21"/>
      <c r="B63" s="89"/>
      <c r="C63" s="22" t="s">
        <v>51</v>
      </c>
      <c r="D63" s="54"/>
      <c r="E63" s="21"/>
      <c r="F63" s="28"/>
      <c r="G63" s="40"/>
      <c r="H63" s="25"/>
      <c r="I63" s="52">
        <f>SUM(I54:I61)</f>
        <v>59029.35</v>
      </c>
      <c r="M63" s="37">
        <f>(1-M61)*I63</f>
        <v>29514.68</v>
      </c>
    </row>
    <row r="64" spans="1:13" ht="12" customHeight="1">
      <c r="A64" s="54"/>
      <c r="B64" s="32"/>
      <c r="C64" s="55" t="s">
        <v>15</v>
      </c>
      <c r="D64" s="54"/>
      <c r="E64" s="21"/>
      <c r="F64" s="28"/>
      <c r="G64" s="25"/>
      <c r="H64" s="25"/>
      <c r="I64" s="25">
        <f>0.18*I63</f>
        <v>10625.28</v>
      </c>
      <c r="M64" s="19">
        <f>(1-M61)*I64</f>
        <v>5312.64</v>
      </c>
    </row>
    <row r="65" spans="1:18" s="38" customFormat="1" ht="12" customHeight="1">
      <c r="A65" s="56"/>
      <c r="B65" s="22"/>
      <c r="C65" s="57" t="s">
        <v>48</v>
      </c>
      <c r="D65" s="56"/>
      <c r="E65" s="33"/>
      <c r="F65" s="35"/>
      <c r="G65" s="29"/>
      <c r="H65" s="29"/>
      <c r="I65" s="29">
        <f>SUM(I63:I64)</f>
        <v>69654.63</v>
      </c>
      <c r="J65" s="37"/>
      <c r="K65" s="37"/>
      <c r="L65" s="37"/>
      <c r="M65" s="37">
        <f>(1-M61)*I65</f>
        <v>34827.32</v>
      </c>
      <c r="N65" s="19"/>
      <c r="O65" s="37"/>
      <c r="P65" s="37"/>
      <c r="Q65" s="37"/>
      <c r="R65" s="37"/>
    </row>
    <row r="66" spans="1:18" s="38" customFormat="1" ht="12" customHeight="1">
      <c r="A66" s="33"/>
      <c r="B66" s="22"/>
      <c r="C66" s="55" t="s">
        <v>54</v>
      </c>
      <c r="D66" s="54"/>
      <c r="E66" s="21"/>
      <c r="F66" s="28"/>
      <c r="G66" s="25"/>
      <c r="H66" s="25"/>
      <c r="I66" s="25">
        <f>I65*0.15</f>
        <v>10448.19</v>
      </c>
      <c r="J66" s="37"/>
      <c r="K66" s="19"/>
      <c r="L66" s="19"/>
      <c r="M66" s="19">
        <f>(1-M61)*I66</f>
        <v>5224.1</v>
      </c>
      <c r="N66" s="19"/>
      <c r="O66" s="19"/>
      <c r="P66" s="19"/>
      <c r="Q66" s="19"/>
      <c r="R66" s="37"/>
    </row>
    <row r="67" spans="1:18" s="38" customFormat="1" ht="12" customHeight="1">
      <c r="A67" s="53"/>
      <c r="B67" s="51"/>
      <c r="C67" s="57" t="s">
        <v>45</v>
      </c>
      <c r="D67" s="53"/>
      <c r="E67" s="53"/>
      <c r="F67" s="53"/>
      <c r="G67" s="53"/>
      <c r="H67" s="29"/>
      <c r="I67" s="29">
        <f>SUM(I65:I66)</f>
        <v>80102.82</v>
      </c>
      <c r="J67" s="37"/>
      <c r="K67" s="37">
        <f>I67</f>
        <v>80102.82</v>
      </c>
      <c r="L67" s="37"/>
      <c r="M67" s="37">
        <f>SUM(M65:M66)</f>
        <v>40051.42</v>
      </c>
      <c r="N67" s="19"/>
      <c r="R67" s="37"/>
    </row>
    <row r="68" spans="1:18" s="38" customFormat="1" ht="12" customHeight="1">
      <c r="A68" s="53"/>
      <c r="B68" s="21"/>
      <c r="C68" s="55" t="s">
        <v>5</v>
      </c>
      <c r="D68" s="54"/>
      <c r="E68" s="21"/>
      <c r="F68" s="28"/>
      <c r="G68" s="28"/>
      <c r="H68" s="35"/>
      <c r="I68" s="28">
        <f>I69-I67</f>
        <v>1197.99</v>
      </c>
      <c r="J68" s="96">
        <f>I68/I67</f>
        <v>0.015</v>
      </c>
      <c r="K68" s="19">
        <f>K67*3/100</f>
        <v>2403.08</v>
      </c>
      <c r="L68" s="19"/>
      <c r="M68" s="19">
        <f>(1-M61)*I68</f>
        <v>599</v>
      </c>
      <c r="N68" s="19"/>
      <c r="O68" s="19"/>
      <c r="P68" s="19"/>
      <c r="Q68" s="19"/>
      <c r="R68" s="37"/>
    </row>
    <row r="69" spans="1:18" s="38" customFormat="1" ht="12" customHeight="1">
      <c r="A69" s="72"/>
      <c r="B69" s="58"/>
      <c r="C69" s="57" t="s">
        <v>49</v>
      </c>
      <c r="D69" s="56"/>
      <c r="E69" s="33"/>
      <c r="F69" s="35"/>
      <c r="G69" s="35"/>
      <c r="H69" s="35"/>
      <c r="I69" s="35">
        <f>I71/1.23</f>
        <v>81300.81</v>
      </c>
      <c r="J69" s="37"/>
      <c r="K69" s="37">
        <f>SUM(K67:K68)</f>
        <v>82505.9</v>
      </c>
      <c r="L69" s="37"/>
      <c r="M69" s="37">
        <f>SUM(M67:M68)</f>
        <v>40650.42</v>
      </c>
      <c r="N69" s="19"/>
      <c r="O69" s="71">
        <v>0.02</v>
      </c>
      <c r="P69" s="71">
        <v>0.05</v>
      </c>
      <c r="Q69" s="70"/>
      <c r="R69" s="37"/>
    </row>
    <row r="70" spans="1:18" s="38" customFormat="1" ht="12" customHeight="1">
      <c r="A70" s="72"/>
      <c r="B70" s="54"/>
      <c r="C70" s="55" t="s">
        <v>58</v>
      </c>
      <c r="D70" s="54"/>
      <c r="E70" s="54"/>
      <c r="F70" s="59"/>
      <c r="G70" s="59"/>
      <c r="H70" s="59"/>
      <c r="I70" s="59">
        <f>I71-I69</f>
        <v>18699.19</v>
      </c>
      <c r="J70" s="37"/>
      <c r="K70" s="19">
        <f>0.23*K69</f>
        <v>18976.36</v>
      </c>
      <c r="L70" s="19"/>
      <c r="M70" s="19">
        <f>0.23*M69</f>
        <v>9349.6</v>
      </c>
      <c r="N70" s="19"/>
      <c r="O70" s="70">
        <f>O69*I69</f>
        <v>1626.02</v>
      </c>
      <c r="P70" s="70">
        <f>P69*M69</f>
        <v>2032.52</v>
      </c>
      <c r="Q70" s="70"/>
      <c r="R70" s="37"/>
    </row>
    <row r="71" spans="1:18" s="38" customFormat="1" ht="12" customHeight="1">
      <c r="A71" s="73"/>
      <c r="B71" s="60"/>
      <c r="C71" s="61" t="s">
        <v>50</v>
      </c>
      <c r="D71" s="74"/>
      <c r="E71" s="60"/>
      <c r="F71" s="62"/>
      <c r="G71" s="62"/>
      <c r="H71" s="62"/>
      <c r="I71" s="62">
        <v>100000</v>
      </c>
      <c r="J71" s="37"/>
      <c r="K71" s="37">
        <f>SUM(K69:K70)</f>
        <v>101482.26</v>
      </c>
      <c r="L71" s="37"/>
      <c r="M71" s="37">
        <f>SUM(M69:M70)</f>
        <v>50000.02</v>
      </c>
      <c r="N71" s="19"/>
      <c r="O71" s="37"/>
      <c r="P71" s="37"/>
      <c r="Q71" s="37"/>
      <c r="R71" s="37"/>
    </row>
    <row r="72" spans="1:18" s="78" customFormat="1" ht="12" customHeight="1">
      <c r="A72" s="75"/>
      <c r="B72" s="6"/>
      <c r="C72" s="6"/>
      <c r="D72" s="6"/>
      <c r="E72" s="6"/>
      <c r="F72" s="9"/>
      <c r="G72" s="9"/>
      <c r="H72" s="9"/>
      <c r="I72" s="64"/>
      <c r="J72" s="76"/>
      <c r="K72" s="77"/>
      <c r="L72" s="77"/>
      <c r="M72" s="77"/>
      <c r="N72" s="77"/>
      <c r="O72" s="77"/>
      <c r="P72" s="77"/>
      <c r="Q72" s="77"/>
      <c r="R72" s="76"/>
    </row>
    <row r="73" spans="1:18" s="78" customFormat="1" ht="12" customHeight="1">
      <c r="A73" s="75"/>
      <c r="B73" s="6"/>
      <c r="C73" s="6"/>
      <c r="D73" s="6"/>
      <c r="E73" s="6"/>
      <c r="F73" s="9"/>
      <c r="G73" s="9"/>
      <c r="H73" s="9"/>
      <c r="I73" s="64"/>
      <c r="J73" s="76"/>
      <c r="K73" s="77"/>
      <c r="L73" s="77"/>
      <c r="M73" s="77"/>
      <c r="N73" s="77"/>
      <c r="O73" s="77"/>
      <c r="P73" s="77"/>
      <c r="Q73" s="77"/>
      <c r="R73" s="76"/>
    </row>
    <row r="74" spans="3:18" s="65" customFormat="1" ht="12" customHeight="1">
      <c r="C74" s="90"/>
      <c r="D74" s="91"/>
      <c r="F74" s="92"/>
      <c r="G74" s="91"/>
      <c r="H74" s="93" t="s">
        <v>13</v>
      </c>
      <c r="I74" s="79"/>
      <c r="J74" s="19"/>
      <c r="K74" s="19"/>
      <c r="L74" s="19"/>
      <c r="M74" s="19"/>
      <c r="N74" s="19"/>
      <c r="O74" s="19"/>
      <c r="P74" s="19"/>
      <c r="Q74" s="19"/>
      <c r="R74" s="81"/>
    </row>
    <row r="75" spans="3:18" s="65" customFormat="1" ht="12" customHeight="1">
      <c r="C75" s="93" t="s">
        <v>127</v>
      </c>
      <c r="D75" s="91"/>
      <c r="F75" s="93"/>
      <c r="G75" s="91"/>
      <c r="H75" s="93" t="s">
        <v>107</v>
      </c>
      <c r="I75" s="79"/>
      <c r="J75" s="19"/>
      <c r="K75" s="19"/>
      <c r="L75" s="19"/>
      <c r="M75" s="19"/>
      <c r="N75" s="19"/>
      <c r="O75" s="19"/>
      <c r="P75" s="19"/>
      <c r="Q75" s="19"/>
      <c r="R75" s="81"/>
    </row>
    <row r="76" spans="3:18" s="65" customFormat="1" ht="12" customHeight="1">
      <c r="C76" s="94" t="s">
        <v>77</v>
      </c>
      <c r="D76" s="91"/>
      <c r="F76" s="93"/>
      <c r="G76" s="91"/>
      <c r="H76" s="93" t="s">
        <v>8</v>
      </c>
      <c r="I76" s="79"/>
      <c r="J76" s="19"/>
      <c r="K76" s="19"/>
      <c r="L76" s="19"/>
      <c r="M76" s="19"/>
      <c r="N76" s="19"/>
      <c r="O76" s="19"/>
      <c r="P76" s="19"/>
      <c r="Q76" s="19"/>
      <c r="R76" s="81"/>
    </row>
    <row r="77" spans="3:18" s="65" customFormat="1" ht="12" customHeight="1">
      <c r="C77" s="94"/>
      <c r="D77" s="91"/>
      <c r="F77" s="93"/>
      <c r="G77" s="91"/>
      <c r="H77" s="93"/>
      <c r="I77" s="79"/>
      <c r="J77" s="19"/>
      <c r="K77" s="19"/>
      <c r="L77" s="19"/>
      <c r="M77" s="19"/>
      <c r="N77" s="19"/>
      <c r="O77" s="19"/>
      <c r="P77" s="19"/>
      <c r="Q77" s="19"/>
      <c r="R77" s="81"/>
    </row>
    <row r="78" spans="2:18" s="65" customFormat="1" ht="12" customHeight="1">
      <c r="B78" s="82"/>
      <c r="C78" s="94"/>
      <c r="D78" s="95"/>
      <c r="F78" s="93"/>
      <c r="G78" s="91"/>
      <c r="H78" s="93"/>
      <c r="I78" s="79"/>
      <c r="J78" s="19"/>
      <c r="K78" s="19"/>
      <c r="L78" s="19"/>
      <c r="M78" s="19"/>
      <c r="N78" s="19"/>
      <c r="O78" s="19"/>
      <c r="P78" s="19"/>
      <c r="Q78" s="19"/>
      <c r="R78" s="81"/>
    </row>
    <row r="79" spans="3:18" s="65" customFormat="1" ht="12" customHeight="1">
      <c r="C79" s="94" t="s">
        <v>55</v>
      </c>
      <c r="D79" s="91"/>
      <c r="F79" s="93"/>
      <c r="G79" s="91"/>
      <c r="H79" s="93" t="s">
        <v>16</v>
      </c>
      <c r="I79" s="79"/>
      <c r="J79" s="19"/>
      <c r="K79" s="19"/>
      <c r="L79" s="19"/>
      <c r="M79" s="19"/>
      <c r="N79" s="19"/>
      <c r="O79" s="19"/>
      <c r="P79" s="19"/>
      <c r="Q79" s="19"/>
      <c r="R79" s="81"/>
    </row>
    <row r="80" spans="3:18" s="65" customFormat="1" ht="12" customHeight="1">
      <c r="C80" s="93" t="s">
        <v>81</v>
      </c>
      <c r="D80" s="91"/>
      <c r="F80" s="93"/>
      <c r="G80" s="91"/>
      <c r="H80" s="93" t="s">
        <v>81</v>
      </c>
      <c r="I80" s="79"/>
      <c r="J80" s="19"/>
      <c r="K80" s="19"/>
      <c r="L80" s="19"/>
      <c r="M80" s="19"/>
      <c r="N80" s="19"/>
      <c r="O80" s="19"/>
      <c r="P80" s="19"/>
      <c r="Q80" s="19"/>
      <c r="R80" s="81"/>
    </row>
    <row r="81" spans="3:18" s="65" customFormat="1" ht="12" customHeight="1">
      <c r="C81" s="83"/>
      <c r="E81" s="90" t="s">
        <v>12</v>
      </c>
      <c r="F81" s="80"/>
      <c r="G81" s="80"/>
      <c r="H81" s="80"/>
      <c r="I81" s="79"/>
      <c r="J81" s="19"/>
      <c r="K81" s="19"/>
      <c r="L81" s="19"/>
      <c r="M81" s="19"/>
      <c r="N81" s="19"/>
      <c r="O81" s="19"/>
      <c r="P81" s="19"/>
      <c r="Q81" s="19"/>
      <c r="R81" s="81"/>
    </row>
    <row r="82" spans="3:18" s="65" customFormat="1" ht="12" customHeight="1">
      <c r="C82" s="83"/>
      <c r="E82" s="93" t="s">
        <v>107</v>
      </c>
      <c r="F82" s="80"/>
      <c r="G82" s="80"/>
      <c r="H82" s="80"/>
      <c r="I82" s="79"/>
      <c r="J82" s="19"/>
      <c r="K82" s="19"/>
      <c r="L82" s="19"/>
      <c r="M82" s="19"/>
      <c r="N82" s="19"/>
      <c r="O82" s="19"/>
      <c r="P82" s="19"/>
      <c r="Q82" s="19"/>
      <c r="R82" s="81"/>
    </row>
    <row r="83" spans="3:18" s="65" customFormat="1" ht="12" customHeight="1">
      <c r="C83" s="83"/>
      <c r="E83" s="90" t="s">
        <v>82</v>
      </c>
      <c r="F83" s="80"/>
      <c r="G83" s="80"/>
      <c r="H83" s="80"/>
      <c r="I83" s="79"/>
      <c r="J83" s="19"/>
      <c r="K83" s="19"/>
      <c r="L83" s="19"/>
      <c r="M83" s="19"/>
      <c r="N83" s="19"/>
      <c r="O83" s="19"/>
      <c r="P83" s="19"/>
      <c r="Q83" s="19"/>
      <c r="R83" s="81"/>
    </row>
    <row r="84" spans="3:18" s="65" customFormat="1" ht="12" customHeight="1">
      <c r="C84" s="83"/>
      <c r="E84" s="90"/>
      <c r="F84" s="79"/>
      <c r="G84" s="79"/>
      <c r="H84" s="79"/>
      <c r="I84" s="79"/>
      <c r="J84" s="19"/>
      <c r="K84" s="19"/>
      <c r="L84" s="19"/>
      <c r="M84" s="19"/>
      <c r="N84" s="19"/>
      <c r="O84" s="19"/>
      <c r="P84" s="19"/>
      <c r="Q84" s="19"/>
      <c r="R84" s="81"/>
    </row>
    <row r="85" spans="1:13" s="88" customFormat="1" ht="12" customHeight="1">
      <c r="A85" s="44"/>
      <c r="B85" s="44"/>
      <c r="C85" s="45"/>
      <c r="D85" s="44"/>
      <c r="E85" s="90"/>
      <c r="F85" s="46"/>
      <c r="G85" s="69"/>
      <c r="H85" s="85"/>
      <c r="I85" s="85"/>
      <c r="J85" s="86"/>
      <c r="K85" s="86"/>
      <c r="L85" s="86"/>
      <c r="M85" s="87"/>
    </row>
    <row r="86" spans="1:13" s="88" customFormat="1" ht="12" customHeight="1">
      <c r="A86" s="44"/>
      <c r="B86" s="44"/>
      <c r="C86" s="45"/>
      <c r="D86" s="44"/>
      <c r="E86" s="93" t="s">
        <v>83</v>
      </c>
      <c r="F86" s="46"/>
      <c r="G86" s="69"/>
      <c r="H86" s="85"/>
      <c r="I86" s="85"/>
      <c r="J86" s="86"/>
      <c r="K86" s="86"/>
      <c r="L86" s="86"/>
      <c r="M86" s="87"/>
    </row>
    <row r="87" spans="1:13" s="88" customFormat="1" ht="12" customHeight="1">
      <c r="A87" s="44"/>
      <c r="B87" s="44"/>
      <c r="C87" s="45"/>
      <c r="D87" s="44"/>
      <c r="E87" s="93" t="s">
        <v>84</v>
      </c>
      <c r="F87" s="46"/>
      <c r="G87" s="69"/>
      <c r="H87" s="85"/>
      <c r="I87" s="85"/>
      <c r="J87" s="86"/>
      <c r="K87" s="86"/>
      <c r="L87" s="86"/>
      <c r="M87" s="87"/>
    </row>
    <row r="88" spans="4:5" ht="13.5" customHeight="1">
      <c r="D88" s="20"/>
      <c r="E88" s="20"/>
    </row>
    <row r="89" spans="4:5" ht="13.5" customHeight="1">
      <c r="D89" s="20"/>
      <c r="E89" s="20"/>
    </row>
    <row r="90" spans="4:5" ht="13.5" customHeight="1">
      <c r="D90" s="20"/>
      <c r="E90" s="84"/>
    </row>
    <row r="91" spans="4:5" ht="13.5" customHeight="1">
      <c r="D91" s="20"/>
      <c r="E91" s="84"/>
    </row>
    <row r="92" spans="4:5" ht="13.5" customHeight="1">
      <c r="D92" s="84"/>
      <c r="E92" s="84"/>
    </row>
    <row r="93" spans="4:5" ht="15.75" customHeight="1">
      <c r="D93" s="84"/>
      <c r="E93" s="84"/>
    </row>
    <row r="94" spans="4:5" ht="15.75" customHeight="1">
      <c r="D94" s="84"/>
      <c r="E94" s="84"/>
    </row>
    <row r="95" spans="4:5" ht="15.75" customHeight="1">
      <c r="D95" s="84"/>
      <c r="E95" s="84"/>
    </row>
    <row r="96" spans="4:5" ht="15.75" customHeight="1">
      <c r="D96" s="84"/>
      <c r="E96" s="84"/>
    </row>
    <row r="97" spans="4:5" ht="15.75" customHeight="1">
      <c r="D97" s="84"/>
      <c r="E97" s="84"/>
    </row>
    <row r="98" spans="4:5" ht="15.75" customHeight="1">
      <c r="D98" s="84"/>
      <c r="E98" s="84"/>
    </row>
    <row r="99" spans="4:5" ht="15.75" customHeight="1">
      <c r="D99" s="84"/>
      <c r="E99" s="84"/>
    </row>
    <row r="100" spans="4:5" ht="15.75" customHeight="1">
      <c r="D100" s="84"/>
      <c r="E100" s="84"/>
    </row>
    <row r="101" spans="4:5" ht="15.75" customHeight="1">
      <c r="D101" s="84"/>
      <c r="E101" s="84"/>
    </row>
    <row r="102" spans="4:5" ht="15.75" customHeight="1">
      <c r="D102" s="84"/>
      <c r="E102" s="84"/>
    </row>
    <row r="103" spans="4:5" ht="15.75" customHeight="1">
      <c r="D103" s="84"/>
      <c r="E103" s="84"/>
    </row>
    <row r="104" spans="4:5" ht="15.75" customHeight="1">
      <c r="D104" s="84"/>
      <c r="E104" s="84"/>
    </row>
    <row r="105" spans="4:5" ht="15.75" customHeight="1">
      <c r="D105" s="84"/>
      <c r="E105" s="84"/>
    </row>
    <row r="106" spans="4:5" ht="15.75" customHeight="1">
      <c r="D106" s="84"/>
      <c r="E106" s="84"/>
    </row>
    <row r="107" spans="4:5" ht="15.75" customHeight="1">
      <c r="D107" s="84"/>
      <c r="E107" s="84"/>
    </row>
    <row r="108" spans="4:5" ht="15.75" customHeight="1">
      <c r="D108" s="84"/>
      <c r="E108" s="84"/>
    </row>
    <row r="109" spans="4:5" ht="15.75" customHeight="1">
      <c r="D109" s="84"/>
      <c r="E109" s="84"/>
    </row>
    <row r="110" spans="4:5" ht="15.75" customHeight="1">
      <c r="D110" s="84"/>
      <c r="E110" s="84"/>
    </row>
    <row r="111" spans="4:5" ht="15.75" customHeight="1">
      <c r="D111" s="84"/>
      <c r="E111" s="84"/>
    </row>
    <row r="112" spans="4:5" ht="15.75" customHeight="1">
      <c r="D112" s="84"/>
      <c r="E112" s="84"/>
    </row>
    <row r="113" spans="4:5" ht="15.75" customHeight="1">
      <c r="D113" s="84"/>
      <c r="E113" s="84"/>
    </row>
    <row r="114" spans="4:5" ht="15.75" customHeight="1">
      <c r="D114" s="84"/>
      <c r="E114" s="84"/>
    </row>
    <row r="115" spans="4:5" ht="15.75" customHeight="1">
      <c r="D115" s="84"/>
      <c r="E115" s="84"/>
    </row>
    <row r="116" spans="4:5" ht="15.75" customHeight="1">
      <c r="D116" s="84"/>
      <c r="E116" s="84"/>
    </row>
    <row r="117" spans="4:5" ht="15.75" customHeight="1">
      <c r="D117" s="84"/>
      <c r="E117" s="84"/>
    </row>
    <row r="118" spans="4:5" ht="15.75" customHeight="1">
      <c r="D118" s="84"/>
      <c r="E118" s="84"/>
    </row>
    <row r="119" spans="4:5" ht="15.75" customHeight="1">
      <c r="D119" s="84"/>
      <c r="E119" s="84"/>
    </row>
    <row r="120" spans="4:5" ht="15.75" customHeight="1">
      <c r="D120" s="84"/>
      <c r="E120" s="84"/>
    </row>
    <row r="121" spans="4:5" ht="15.75" customHeight="1">
      <c r="D121" s="84"/>
      <c r="E121" s="84"/>
    </row>
    <row r="122" spans="4:5" ht="15.75" customHeight="1">
      <c r="D122" s="84"/>
      <c r="E122" s="84"/>
    </row>
    <row r="123" spans="4:5" ht="15.75" customHeight="1">
      <c r="D123" s="84"/>
      <c r="E123" s="84"/>
    </row>
    <row r="124" spans="4:5" ht="15.75" customHeight="1">
      <c r="D124" s="84"/>
      <c r="E124" s="84"/>
    </row>
    <row r="125" spans="4:5" ht="15.75" customHeight="1">
      <c r="D125" s="84"/>
      <c r="E125" s="84"/>
    </row>
    <row r="126" spans="4:5" ht="15.75" customHeight="1">
      <c r="D126" s="84"/>
      <c r="E126" s="84"/>
    </row>
    <row r="127" spans="4:5" ht="15.75" customHeight="1">
      <c r="D127" s="84"/>
      <c r="E127" s="84"/>
    </row>
    <row r="128" spans="4:5" ht="15.75" customHeight="1">
      <c r="D128" s="84"/>
      <c r="E128" s="84"/>
    </row>
    <row r="129" spans="4:5" ht="15.75" customHeight="1">
      <c r="D129" s="84"/>
      <c r="E129" s="84"/>
    </row>
    <row r="130" spans="4:5" ht="15.75" customHeight="1">
      <c r="D130" s="84"/>
      <c r="E130" s="84"/>
    </row>
    <row r="131" spans="4:5" ht="15.75" customHeight="1">
      <c r="D131" s="84"/>
      <c r="E131" s="84"/>
    </row>
    <row r="132" spans="4:5" ht="15.75" customHeight="1">
      <c r="D132" s="84"/>
      <c r="E132" s="84"/>
    </row>
    <row r="133" spans="4:5" ht="15.75" customHeight="1">
      <c r="D133" s="84"/>
      <c r="E133" s="84"/>
    </row>
    <row r="134" spans="4:5" ht="15.75" customHeight="1">
      <c r="D134" s="84"/>
      <c r="E134" s="84"/>
    </row>
    <row r="135" spans="4:5" ht="15.75" customHeight="1">
      <c r="D135" s="84"/>
      <c r="E135" s="84"/>
    </row>
    <row r="136" spans="4:5" ht="15.75" customHeight="1">
      <c r="D136" s="84"/>
      <c r="E136" s="84"/>
    </row>
    <row r="137" spans="4:5" ht="15.75" customHeight="1">
      <c r="D137" s="84"/>
      <c r="E137" s="84"/>
    </row>
    <row r="138" spans="4:5" ht="15.75" customHeight="1">
      <c r="D138" s="84"/>
      <c r="E138" s="84"/>
    </row>
    <row r="139" spans="4:5" ht="15.75" customHeight="1">
      <c r="D139" s="84"/>
      <c r="E139" s="84"/>
    </row>
    <row r="140" spans="4:5" ht="15.75" customHeight="1">
      <c r="D140" s="84"/>
      <c r="E140" s="84"/>
    </row>
    <row r="141" spans="4:5" ht="15.75" customHeight="1">
      <c r="D141" s="84"/>
      <c r="E141" s="84"/>
    </row>
    <row r="142" spans="4:5" ht="15.75" customHeight="1">
      <c r="D142" s="84"/>
      <c r="E142" s="84"/>
    </row>
    <row r="143" spans="4:5" ht="15.75" customHeight="1">
      <c r="D143" s="84"/>
      <c r="E143" s="84"/>
    </row>
    <row r="144" spans="4:5" ht="15.75" customHeight="1">
      <c r="D144" s="84"/>
      <c r="E144" s="84"/>
    </row>
    <row r="145" spans="4:5" ht="15.75" customHeight="1">
      <c r="D145" s="84"/>
      <c r="E145" s="84"/>
    </row>
    <row r="146" spans="4:5" ht="15.75" customHeight="1">
      <c r="D146" s="84"/>
      <c r="E146" s="84"/>
    </row>
    <row r="147" spans="4:5" ht="15.75" customHeight="1">
      <c r="D147" s="84"/>
      <c r="E147" s="84"/>
    </row>
    <row r="148" spans="4:5" ht="15.75" customHeight="1">
      <c r="D148" s="84"/>
      <c r="E148" s="84"/>
    </row>
    <row r="149" spans="4:5" ht="15.75" customHeight="1">
      <c r="D149" s="84"/>
      <c r="E149" s="84"/>
    </row>
    <row r="150" spans="4:5" ht="15.75" customHeight="1">
      <c r="D150" s="84"/>
      <c r="E150" s="84"/>
    </row>
    <row r="151" spans="4:5" ht="15.75" customHeight="1">
      <c r="D151" s="84"/>
      <c r="E151" s="84"/>
    </row>
    <row r="152" spans="4:5" ht="15.75" customHeight="1">
      <c r="D152" s="84"/>
      <c r="E152" s="84"/>
    </row>
    <row r="153" spans="4:5" ht="15.75" customHeight="1">
      <c r="D153" s="84"/>
      <c r="E153" s="84"/>
    </row>
    <row r="154" spans="4:5" ht="15.75" customHeight="1">
      <c r="D154" s="84"/>
      <c r="E154" s="84"/>
    </row>
    <row r="155" spans="4:5" ht="15.75" customHeight="1">
      <c r="D155" s="84"/>
      <c r="E155" s="84"/>
    </row>
    <row r="156" spans="4:5" ht="15.75" customHeight="1">
      <c r="D156" s="84"/>
      <c r="E156" s="84"/>
    </row>
    <row r="157" spans="4:5" ht="15.75" customHeight="1">
      <c r="D157" s="84"/>
      <c r="E157" s="84"/>
    </row>
    <row r="158" spans="4:5" ht="15.75" customHeight="1">
      <c r="D158" s="84"/>
      <c r="E158" s="84"/>
    </row>
    <row r="159" spans="4:5" ht="15.75" customHeight="1">
      <c r="D159" s="84"/>
      <c r="E159" s="84"/>
    </row>
    <row r="160" spans="4:5" ht="15.75" customHeight="1">
      <c r="D160" s="84"/>
      <c r="E160" s="84"/>
    </row>
    <row r="161" spans="4:5" ht="15.75" customHeight="1">
      <c r="D161" s="84"/>
      <c r="E161" s="84"/>
    </row>
    <row r="162" spans="4:5" ht="15.75" customHeight="1">
      <c r="D162" s="84"/>
      <c r="E162" s="84"/>
    </row>
    <row r="163" spans="4:5" ht="15.75" customHeight="1">
      <c r="D163" s="84"/>
      <c r="E163" s="84"/>
    </row>
    <row r="164" spans="4:5" ht="15.75" customHeight="1">
      <c r="D164" s="84"/>
      <c r="E164" s="84"/>
    </row>
    <row r="165" spans="4:5" ht="15.75" customHeight="1">
      <c r="D165" s="84"/>
      <c r="E165" s="84"/>
    </row>
    <row r="166" spans="4:5" ht="15.75" customHeight="1">
      <c r="D166" s="84"/>
      <c r="E166" s="84"/>
    </row>
    <row r="167" spans="4:5" ht="15.75" customHeight="1">
      <c r="D167" s="84"/>
      <c r="E167" s="84"/>
    </row>
    <row r="168" spans="4:5" ht="15.75" customHeight="1">
      <c r="D168" s="84"/>
      <c r="E168" s="84"/>
    </row>
    <row r="169" spans="4:5" ht="15.75" customHeight="1">
      <c r="D169" s="84"/>
      <c r="E169" s="84"/>
    </row>
    <row r="170" spans="4:5" ht="15.75" customHeight="1">
      <c r="D170" s="84"/>
      <c r="E170" s="84"/>
    </row>
    <row r="171" spans="4:5" ht="15.75" customHeight="1">
      <c r="D171" s="84"/>
      <c r="E171" s="84"/>
    </row>
    <row r="172" spans="4:5" ht="15.75" customHeight="1">
      <c r="D172" s="84"/>
      <c r="E172" s="84"/>
    </row>
    <row r="173" spans="4:5" ht="15.75" customHeight="1">
      <c r="D173" s="84"/>
      <c r="E173" s="84"/>
    </row>
    <row r="174" spans="4:5" ht="15.75" customHeight="1">
      <c r="D174" s="84"/>
      <c r="E174" s="84"/>
    </row>
    <row r="175" spans="4:5" ht="15.75" customHeight="1">
      <c r="D175" s="84"/>
      <c r="E175" s="84"/>
    </row>
    <row r="176" spans="4:5" ht="15.75" customHeight="1">
      <c r="D176" s="84"/>
      <c r="E176" s="84"/>
    </row>
    <row r="177" spans="4:5" ht="15.75" customHeight="1">
      <c r="D177" s="84"/>
      <c r="E177" s="84"/>
    </row>
    <row r="178" spans="4:5" ht="15.75" customHeight="1">
      <c r="D178" s="84"/>
      <c r="E178" s="84"/>
    </row>
    <row r="179" spans="4:5" ht="15.75" customHeight="1">
      <c r="D179" s="84"/>
      <c r="E179" s="84"/>
    </row>
    <row r="180" spans="4:5" ht="15.75" customHeight="1">
      <c r="D180" s="84"/>
      <c r="E180" s="84"/>
    </row>
    <row r="181" spans="4:5" ht="15.75" customHeight="1">
      <c r="D181" s="84"/>
      <c r="E181" s="84"/>
    </row>
    <row r="182" spans="4:5" ht="15.75" customHeight="1">
      <c r="D182" s="84"/>
      <c r="E182" s="84"/>
    </row>
    <row r="183" spans="4:5" ht="15.75" customHeight="1">
      <c r="D183" s="84"/>
      <c r="E183" s="84"/>
    </row>
    <row r="184" spans="4:5" ht="15.75" customHeight="1">
      <c r="D184" s="84"/>
      <c r="E184" s="84"/>
    </row>
    <row r="185" spans="4:5" ht="15.75" customHeight="1">
      <c r="D185" s="84"/>
      <c r="E185" s="84"/>
    </row>
    <row r="186" spans="4:5" ht="15.75" customHeight="1">
      <c r="D186" s="84"/>
      <c r="E186" s="84"/>
    </row>
    <row r="187" spans="4:5" ht="15.75" customHeight="1">
      <c r="D187" s="84"/>
      <c r="E187" s="84"/>
    </row>
    <row r="188" spans="4:5" ht="15.75" customHeight="1">
      <c r="D188" s="84"/>
      <c r="E188" s="84"/>
    </row>
    <row r="189" spans="4:5" ht="15.75" customHeight="1">
      <c r="D189" s="84"/>
      <c r="E189" s="84"/>
    </row>
    <row r="190" spans="4:5" ht="15.75" customHeight="1">
      <c r="D190" s="84"/>
      <c r="E190" s="84"/>
    </row>
    <row r="191" spans="4:5" ht="15.75" customHeight="1">
      <c r="D191" s="84"/>
      <c r="E191" s="84"/>
    </row>
    <row r="192" spans="4:5" ht="15.75" customHeight="1">
      <c r="D192" s="84"/>
      <c r="E192" s="84"/>
    </row>
    <row r="193" spans="4:5" ht="15.75" customHeight="1">
      <c r="D193" s="84"/>
      <c r="E193" s="84"/>
    </row>
    <row r="194" spans="4:5" ht="15.75" customHeight="1">
      <c r="D194" s="84"/>
      <c r="E194" s="84"/>
    </row>
    <row r="195" spans="4:5" ht="15.75" customHeight="1">
      <c r="D195" s="84"/>
      <c r="E195" s="84"/>
    </row>
    <row r="196" spans="4:5" ht="15.75" customHeight="1">
      <c r="D196" s="84"/>
      <c r="E196" s="84"/>
    </row>
    <row r="197" spans="4:5" ht="15.75" customHeight="1">
      <c r="D197" s="84"/>
      <c r="E197" s="84"/>
    </row>
    <row r="198" spans="4:5" ht="15.75" customHeight="1">
      <c r="D198" s="84"/>
      <c r="E198" s="84"/>
    </row>
    <row r="199" spans="4:5" ht="15.75" customHeight="1">
      <c r="D199" s="84"/>
      <c r="E199" s="84"/>
    </row>
    <row r="200" spans="4:5" ht="15.75" customHeight="1">
      <c r="D200" s="84"/>
      <c r="E200" s="84"/>
    </row>
    <row r="201" spans="4:5" ht="15.75" customHeight="1">
      <c r="D201" s="84"/>
      <c r="E201" s="84"/>
    </row>
    <row r="202" spans="4:5" ht="15.75" customHeight="1">
      <c r="D202" s="84"/>
      <c r="E202" s="84"/>
    </row>
    <row r="203" spans="4:5" ht="15.75" customHeight="1">
      <c r="D203" s="84"/>
      <c r="E203" s="84"/>
    </row>
    <row r="204" spans="4:5" ht="15.75" customHeight="1">
      <c r="D204" s="84"/>
      <c r="E204" s="84"/>
    </row>
    <row r="205" spans="4:5" ht="15.75" customHeight="1">
      <c r="D205" s="84"/>
      <c r="E205" s="84"/>
    </row>
    <row r="206" spans="4:5" ht="15.75" customHeight="1">
      <c r="D206" s="84"/>
      <c r="E206" s="84"/>
    </row>
    <row r="207" spans="4:5" ht="15.75" customHeight="1">
      <c r="D207" s="84"/>
      <c r="E207" s="84"/>
    </row>
    <row r="208" spans="4:5" ht="15.75" customHeight="1">
      <c r="D208" s="84"/>
      <c r="E208" s="84"/>
    </row>
    <row r="209" spans="4:5" ht="15.75" customHeight="1">
      <c r="D209" s="84"/>
      <c r="E209" s="84"/>
    </row>
    <row r="210" spans="4:5" ht="15.75" customHeight="1">
      <c r="D210" s="84"/>
      <c r="E210" s="84"/>
    </row>
    <row r="211" spans="4:5" ht="15.75" customHeight="1">
      <c r="D211" s="84"/>
      <c r="E211" s="84"/>
    </row>
    <row r="212" spans="4:5" ht="15.75" customHeight="1">
      <c r="D212" s="84"/>
      <c r="E212" s="84"/>
    </row>
    <row r="213" spans="4:5" ht="15.75" customHeight="1">
      <c r="D213" s="84"/>
      <c r="E213" s="84"/>
    </row>
    <row r="214" spans="4:5" ht="15.75" customHeight="1">
      <c r="D214" s="84"/>
      <c r="E214" s="84"/>
    </row>
    <row r="215" spans="4:5" ht="15.75" customHeight="1">
      <c r="D215" s="84"/>
      <c r="E215" s="84"/>
    </row>
    <row r="216" spans="4:5" ht="15.75" customHeight="1">
      <c r="D216" s="84"/>
      <c r="E216" s="84"/>
    </row>
    <row r="217" spans="4:5" ht="15.75" customHeight="1">
      <c r="D217" s="84"/>
      <c r="E217" s="84"/>
    </row>
    <row r="218" ht="15.75" customHeight="1">
      <c r="E218" s="84"/>
    </row>
    <row r="219" ht="15.75" customHeight="1">
      <c r="E219" s="84"/>
    </row>
    <row r="220" ht="15.75" customHeight="1">
      <c r="E220" s="84"/>
    </row>
  </sheetData>
  <mergeCells count="17">
    <mergeCell ref="A8:I8"/>
    <mergeCell ref="A10:A11"/>
    <mergeCell ref="B10:B11"/>
    <mergeCell ref="C10:C11"/>
    <mergeCell ref="D10:D11"/>
    <mergeCell ref="E10:E11"/>
    <mergeCell ref="F10:F11"/>
    <mergeCell ref="G10:G11"/>
    <mergeCell ref="H10:I10"/>
    <mergeCell ref="A52:A53"/>
    <mergeCell ref="B52:B53"/>
    <mergeCell ref="C52:C53"/>
    <mergeCell ref="D52:D53"/>
    <mergeCell ref="E52:E53"/>
    <mergeCell ref="F52:F53"/>
    <mergeCell ref="G52:G53"/>
    <mergeCell ref="H52:I52"/>
  </mergeCells>
  <printOptions/>
  <pageMargins left="0" right="0" top="0.31496062992125984" bottom="0.3937007874015748" header="0.5118110236220472" footer="0.5118110236220472"/>
  <pageSetup horizontalDpi="600" verticalDpi="600" orientation="portrait" paperSize="9" r:id="rId4"/>
  <drawing r:id="rId3"/>
  <legacyDrawing r:id="rId2"/>
  <oleObjects>
    <oleObject progId="PBrush" shapeId="83747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220"/>
  <sheetViews>
    <sheetView tabSelected="1" workbookViewId="0" topLeftCell="A52">
      <selection activeCell="D91" sqref="D91"/>
    </sheetView>
  </sheetViews>
  <sheetFormatPr defaultColWidth="9.00390625" defaultRowHeight="15.75" customHeight="1"/>
  <cols>
    <col min="1" max="1" width="3.75390625" style="20" customWidth="1"/>
    <col min="2" max="2" width="10.25390625" style="20" customWidth="1"/>
    <col min="3" max="3" width="30.375" style="63" customWidth="1"/>
    <col min="4" max="4" width="10.875" style="6" customWidth="1"/>
    <col min="5" max="5" width="7.25390625" style="6" customWidth="1"/>
    <col min="6" max="6" width="9.875" style="64" customWidth="1"/>
    <col min="7" max="7" width="6.375" style="64" customWidth="1"/>
    <col min="8" max="8" width="11.75390625" style="64" customWidth="1"/>
    <col min="9" max="9" width="11.875" style="64" customWidth="1"/>
    <col min="10" max="10" width="11.25390625" style="19" bestFit="1" customWidth="1"/>
    <col min="11" max="11" width="12.125" style="19" bestFit="1" customWidth="1"/>
    <col min="12" max="12" width="12.125" style="19" customWidth="1"/>
    <col min="13" max="13" width="12.125" style="19" bestFit="1" customWidth="1"/>
    <col min="14" max="14" width="9.875" style="19" bestFit="1" customWidth="1"/>
    <col min="15" max="15" width="9.375" style="19" bestFit="1" customWidth="1"/>
    <col min="16" max="16" width="11.25390625" style="19" bestFit="1" customWidth="1"/>
    <col min="17" max="17" width="10.125" style="19" bestFit="1" customWidth="1"/>
    <col min="18" max="18" width="11.25390625" style="19" bestFit="1" customWidth="1"/>
    <col min="19" max="16384" width="9.125" style="20" customWidth="1"/>
  </cols>
  <sheetData>
    <row r="1" spans="1:2" ht="39" customHeight="1">
      <c r="A1" s="1"/>
      <c r="B1" s="2"/>
    </row>
    <row r="2" spans="1:18" s="4" customFormat="1" ht="12.75" customHeight="1">
      <c r="A2" s="3" t="s">
        <v>0</v>
      </c>
      <c r="C2" s="5"/>
      <c r="D2" s="6"/>
      <c r="F2" s="7" t="s">
        <v>11</v>
      </c>
      <c r="G2" s="102" t="s">
        <v>95</v>
      </c>
      <c r="H2" s="8"/>
      <c r="I2" s="9"/>
      <c r="J2" s="10"/>
      <c r="K2" s="10"/>
      <c r="L2" s="10"/>
      <c r="M2" s="10"/>
      <c r="N2" s="10"/>
      <c r="O2" s="10"/>
      <c r="P2" s="10"/>
      <c r="Q2" s="10"/>
      <c r="R2" s="10"/>
    </row>
    <row r="3" spans="1:18" s="4" customFormat="1" ht="12.75" customHeight="1">
      <c r="A3" s="3" t="s">
        <v>1</v>
      </c>
      <c r="C3" s="5"/>
      <c r="D3" s="6"/>
      <c r="F3" s="7" t="s">
        <v>2</v>
      </c>
      <c r="G3" s="8" t="s">
        <v>98</v>
      </c>
      <c r="H3" s="8"/>
      <c r="I3" s="65"/>
      <c r="J3" s="10"/>
      <c r="K3" s="10"/>
      <c r="L3" s="10"/>
      <c r="M3" s="10"/>
      <c r="N3" s="10"/>
      <c r="O3" s="10"/>
      <c r="P3" s="10"/>
      <c r="Q3" s="10"/>
      <c r="R3" s="10"/>
    </row>
    <row r="4" spans="1:18" s="4" customFormat="1" ht="12.75" customHeight="1">
      <c r="A4" s="3" t="s">
        <v>78</v>
      </c>
      <c r="C4" s="5"/>
      <c r="D4" s="6"/>
      <c r="F4" s="11"/>
      <c r="G4" s="8" t="s">
        <v>99</v>
      </c>
      <c r="H4" s="8"/>
      <c r="I4" s="65"/>
      <c r="J4" s="10"/>
      <c r="K4" s="10"/>
      <c r="L4" s="10"/>
      <c r="M4" s="10"/>
      <c r="N4" s="10"/>
      <c r="O4" s="10"/>
      <c r="P4" s="10"/>
      <c r="Q4" s="10"/>
      <c r="R4" s="10"/>
    </row>
    <row r="5" spans="1:18" s="4" customFormat="1" ht="12.75" customHeight="1">
      <c r="A5" s="3" t="s">
        <v>79</v>
      </c>
      <c r="C5" s="5"/>
      <c r="D5" s="6"/>
      <c r="E5" s="12"/>
      <c r="F5" s="8"/>
      <c r="G5" s="65" t="s">
        <v>100</v>
      </c>
      <c r="H5" s="65"/>
      <c r="I5" s="65"/>
      <c r="J5" s="10"/>
      <c r="K5" s="10"/>
      <c r="L5" s="10"/>
      <c r="M5" s="10"/>
      <c r="N5" s="10"/>
      <c r="O5" s="10"/>
      <c r="P5" s="10"/>
      <c r="Q5" s="10"/>
      <c r="R5" s="10"/>
    </row>
    <row r="6" spans="1:18" s="4" customFormat="1" ht="12.75" customHeight="1">
      <c r="A6" s="119" t="s">
        <v>80</v>
      </c>
      <c r="C6" s="5"/>
      <c r="D6" s="6"/>
      <c r="E6" s="12"/>
      <c r="F6" s="8"/>
      <c r="G6" s="65" t="s">
        <v>101</v>
      </c>
      <c r="H6" s="65"/>
      <c r="I6" s="65"/>
      <c r="J6" s="10"/>
      <c r="K6" s="10"/>
      <c r="L6" s="10"/>
      <c r="M6" s="10"/>
      <c r="N6" s="10"/>
      <c r="O6" s="10"/>
      <c r="P6" s="10"/>
      <c r="Q6" s="10"/>
      <c r="R6" s="10"/>
    </row>
    <row r="7" spans="6:9" ht="12" customHeight="1">
      <c r="F7" s="66"/>
      <c r="G7" s="67"/>
      <c r="H7" s="67"/>
      <c r="I7" s="67"/>
    </row>
    <row r="8" spans="1:9" ht="15.75" customHeight="1">
      <c r="A8" s="155" t="s">
        <v>14</v>
      </c>
      <c r="B8" s="156"/>
      <c r="C8" s="156"/>
      <c r="D8" s="156"/>
      <c r="E8" s="156"/>
      <c r="F8" s="156"/>
      <c r="G8" s="156"/>
      <c r="H8" s="156"/>
      <c r="I8" s="156"/>
    </row>
    <row r="9" spans="4:6" ht="12" customHeight="1">
      <c r="D9" s="5"/>
      <c r="F9" s="68"/>
    </row>
    <row r="10" spans="1:9" ht="13.5" customHeight="1">
      <c r="A10" s="151" t="s">
        <v>3</v>
      </c>
      <c r="B10" s="153" t="s">
        <v>44</v>
      </c>
      <c r="C10" s="146" t="s">
        <v>4</v>
      </c>
      <c r="D10" s="153" t="s">
        <v>61</v>
      </c>
      <c r="E10" s="146" t="s">
        <v>62</v>
      </c>
      <c r="F10" s="148" t="s">
        <v>52</v>
      </c>
      <c r="G10" s="149" t="s">
        <v>76</v>
      </c>
      <c r="H10" s="149" t="s">
        <v>10</v>
      </c>
      <c r="I10" s="150"/>
    </row>
    <row r="11" spans="1:9" ht="13.5" customHeight="1">
      <c r="A11" s="152"/>
      <c r="B11" s="154"/>
      <c r="C11" s="147"/>
      <c r="D11" s="154"/>
      <c r="E11" s="147"/>
      <c r="F11" s="148"/>
      <c r="G11" s="150"/>
      <c r="H11" s="13" t="s">
        <v>7</v>
      </c>
      <c r="I11" s="13" t="s">
        <v>9</v>
      </c>
    </row>
    <row r="12" spans="1:9" ht="12" customHeight="1">
      <c r="A12" s="14"/>
      <c r="B12" s="15"/>
      <c r="C12" s="16" t="s">
        <v>17</v>
      </c>
      <c r="D12" s="14"/>
      <c r="E12" s="14"/>
      <c r="F12" s="17"/>
      <c r="G12" s="18"/>
      <c r="H12" s="18"/>
      <c r="I12" s="18"/>
    </row>
    <row r="13" spans="1:9" ht="12" customHeight="1">
      <c r="A13" s="47"/>
      <c r="B13" s="103"/>
      <c r="C13" s="105" t="s">
        <v>65</v>
      </c>
      <c r="D13" s="47"/>
      <c r="E13" s="47"/>
      <c r="F13" s="48"/>
      <c r="G13" s="104"/>
      <c r="H13" s="104"/>
      <c r="I13" s="104"/>
    </row>
    <row r="14" spans="1:9" ht="24" customHeight="1">
      <c r="A14" s="47">
        <v>1</v>
      </c>
      <c r="B14" s="33" t="s">
        <v>18</v>
      </c>
      <c r="C14" s="23" t="s">
        <v>85</v>
      </c>
      <c r="D14" s="21" t="s">
        <v>64</v>
      </c>
      <c r="E14" s="21" t="s">
        <v>56</v>
      </c>
      <c r="F14" s="28">
        <v>1000</v>
      </c>
      <c r="G14" s="28">
        <f>0.38+0.19*5</f>
        <v>1.33</v>
      </c>
      <c r="H14" s="28">
        <f>IF((PRODUCT(F14,G14)&gt;0),PRODUCT(F14,G14)," ")</f>
        <v>1330</v>
      </c>
      <c r="I14" s="104"/>
    </row>
    <row r="15" spans="1:9" ht="12" customHeight="1">
      <c r="A15" s="47"/>
      <c r="B15" s="33"/>
      <c r="C15" s="22" t="s">
        <v>70</v>
      </c>
      <c r="D15" s="21"/>
      <c r="E15" s="21"/>
      <c r="F15" s="28"/>
      <c r="G15" s="28"/>
      <c r="H15" s="28"/>
      <c r="I15" s="104"/>
    </row>
    <row r="16" spans="1:9" ht="39.75" customHeight="1">
      <c r="A16" s="47">
        <v>2</v>
      </c>
      <c r="B16" s="33" t="s">
        <v>71</v>
      </c>
      <c r="C16" s="23" t="s">
        <v>86</v>
      </c>
      <c r="D16" s="21" t="s">
        <v>72</v>
      </c>
      <c r="E16" s="21" t="s">
        <v>6</v>
      </c>
      <c r="F16" s="28">
        <v>1500</v>
      </c>
      <c r="G16" s="28">
        <v>0.65</v>
      </c>
      <c r="H16" s="28">
        <f>IF((PRODUCT(F16,G16)&gt;0),PRODUCT(F16,G16)," ")</f>
        <v>975</v>
      </c>
      <c r="I16" s="104"/>
    </row>
    <row r="17" spans="1:9" ht="24" customHeight="1">
      <c r="A17" s="47">
        <v>3</v>
      </c>
      <c r="B17" s="33" t="s">
        <v>73</v>
      </c>
      <c r="C17" s="23" t="s">
        <v>74</v>
      </c>
      <c r="D17" s="21" t="s">
        <v>75</v>
      </c>
      <c r="E17" s="21" t="s">
        <v>56</v>
      </c>
      <c r="F17" s="28">
        <v>100</v>
      </c>
      <c r="G17" s="28">
        <f>1.2+0.19*5</f>
        <v>2.15</v>
      </c>
      <c r="H17" s="28">
        <f>IF((PRODUCT(F17,G17)&gt;0),PRODUCT(F17,G17)," ")</f>
        <v>215</v>
      </c>
      <c r="I17" s="104"/>
    </row>
    <row r="18" spans="1:9" ht="12" customHeight="1">
      <c r="A18" s="47"/>
      <c r="B18" s="33"/>
      <c r="C18" s="89" t="s">
        <v>66</v>
      </c>
      <c r="D18" s="21"/>
      <c r="E18" s="21"/>
      <c r="F18" s="28"/>
      <c r="G18" s="28"/>
      <c r="H18" s="28"/>
      <c r="I18" s="104"/>
    </row>
    <row r="19" spans="1:9" ht="12" customHeight="1">
      <c r="A19" s="21"/>
      <c r="B19" s="33" t="s">
        <v>19</v>
      </c>
      <c r="C19" s="23" t="s">
        <v>20</v>
      </c>
      <c r="D19" s="30"/>
      <c r="E19" s="31"/>
      <c r="F19" s="28"/>
      <c r="G19" s="28"/>
      <c r="H19" s="27" t="str">
        <f aca="true" t="shared" si="0" ref="H19:H33">IF(PRODUCT(F19,G19)=0," ",PRODUCT(F19,G19))</f>
        <v> </v>
      </c>
      <c r="I19" s="29"/>
    </row>
    <row r="20" spans="1:12" ht="24" customHeight="1">
      <c r="A20" s="21">
        <v>4</v>
      </c>
      <c r="B20" s="21" t="s">
        <v>97</v>
      </c>
      <c r="C20" s="23" t="s">
        <v>96</v>
      </c>
      <c r="D20" s="24" t="s">
        <v>21</v>
      </c>
      <c r="E20" s="21" t="s">
        <v>56</v>
      </c>
      <c r="F20" s="25">
        <v>400</v>
      </c>
      <c r="G20" s="28">
        <f>1.6+0.19*5</f>
        <v>2.55</v>
      </c>
      <c r="H20" s="27">
        <f t="shared" si="0"/>
        <v>1020</v>
      </c>
      <c r="I20" s="29"/>
      <c r="K20" s="96"/>
      <c r="L20"/>
    </row>
    <row r="21" spans="1:9" ht="12" customHeight="1">
      <c r="A21" s="21">
        <v>5</v>
      </c>
      <c r="B21" s="33" t="s">
        <v>22</v>
      </c>
      <c r="C21" s="23" t="s">
        <v>23</v>
      </c>
      <c r="D21" s="24" t="s">
        <v>24</v>
      </c>
      <c r="E21" s="21" t="s">
        <v>56</v>
      </c>
      <c r="F21" s="25">
        <f>F20</f>
        <v>400</v>
      </c>
      <c r="G21" s="28">
        <v>1.05</v>
      </c>
      <c r="H21" s="27">
        <f t="shared" si="0"/>
        <v>420</v>
      </c>
      <c r="I21" s="29"/>
    </row>
    <row r="22" spans="1:18" s="38" customFormat="1" ht="12" customHeight="1">
      <c r="A22" s="33"/>
      <c r="B22" s="33"/>
      <c r="C22" s="22" t="s">
        <v>25</v>
      </c>
      <c r="D22" s="34"/>
      <c r="E22" s="33"/>
      <c r="F22" s="29"/>
      <c r="G22" s="35"/>
      <c r="H22" s="36">
        <f>SUM(H14:H21)</f>
        <v>3960</v>
      </c>
      <c r="I22" s="29">
        <f>H22</f>
        <v>3960</v>
      </c>
      <c r="J22" s="37"/>
      <c r="K22" s="19"/>
      <c r="L22" s="19"/>
      <c r="M22" s="19"/>
      <c r="N22" s="19"/>
      <c r="O22" s="19"/>
      <c r="P22" s="19"/>
      <c r="Q22" s="19"/>
      <c r="R22" s="37"/>
    </row>
    <row r="23" spans="1:18" s="38" customFormat="1" ht="12" customHeight="1">
      <c r="A23" s="33"/>
      <c r="B23" s="33"/>
      <c r="C23" s="22"/>
      <c r="D23" s="34"/>
      <c r="E23" s="33"/>
      <c r="F23" s="29"/>
      <c r="G23" s="35"/>
      <c r="H23" s="36"/>
      <c r="I23" s="29"/>
      <c r="J23" s="37"/>
      <c r="K23" s="19"/>
      <c r="L23" s="19"/>
      <c r="M23" s="19"/>
      <c r="N23" s="19"/>
      <c r="O23" s="19"/>
      <c r="P23" s="19"/>
      <c r="Q23" s="19"/>
      <c r="R23" s="37"/>
    </row>
    <row r="24" spans="1:9" ht="12" customHeight="1">
      <c r="A24" s="21"/>
      <c r="B24" s="33"/>
      <c r="C24" s="39" t="s">
        <v>26</v>
      </c>
      <c r="D24" s="24"/>
      <c r="E24" s="21"/>
      <c r="F24" s="25"/>
      <c r="G24" s="26"/>
      <c r="H24" s="27" t="str">
        <f t="shared" si="0"/>
        <v> </v>
      </c>
      <c r="I24" s="25"/>
    </row>
    <row r="25" spans="1:9" ht="12" customHeight="1">
      <c r="A25" s="21"/>
      <c r="B25" s="33"/>
      <c r="C25" s="22" t="s">
        <v>67</v>
      </c>
      <c r="D25" s="24"/>
      <c r="E25" s="21"/>
      <c r="F25" s="25"/>
      <c r="G25" s="26"/>
      <c r="H25" s="27"/>
      <c r="I25" s="25"/>
    </row>
    <row r="26" spans="1:9" ht="24" customHeight="1">
      <c r="A26" s="21">
        <v>6</v>
      </c>
      <c r="B26" s="33" t="s">
        <v>27</v>
      </c>
      <c r="C26" s="23" t="s">
        <v>87</v>
      </c>
      <c r="D26" s="24" t="s">
        <v>28</v>
      </c>
      <c r="E26" s="21" t="s">
        <v>56</v>
      </c>
      <c r="F26" s="25">
        <v>20</v>
      </c>
      <c r="G26" s="25">
        <f>4+0.19*5</f>
        <v>4.95</v>
      </c>
      <c r="H26" s="27">
        <f t="shared" si="0"/>
        <v>99</v>
      </c>
      <c r="I26" s="25"/>
    </row>
    <row r="27" spans="1:9" ht="12" customHeight="1">
      <c r="A27" s="21"/>
      <c r="B27" s="33"/>
      <c r="C27" s="89" t="s">
        <v>68</v>
      </c>
      <c r="D27" s="24"/>
      <c r="E27" s="21"/>
      <c r="F27" s="25"/>
      <c r="G27" s="25"/>
      <c r="H27" s="27"/>
      <c r="I27" s="25"/>
    </row>
    <row r="28" spans="1:9" ht="12" customHeight="1">
      <c r="A28" s="21"/>
      <c r="B28" s="33" t="s">
        <v>29</v>
      </c>
      <c r="C28" s="23" t="s">
        <v>88</v>
      </c>
      <c r="D28" s="24"/>
      <c r="E28" s="21"/>
      <c r="F28" s="28"/>
      <c r="G28" s="25"/>
      <c r="H28" s="27" t="str">
        <f t="shared" si="0"/>
        <v> </v>
      </c>
      <c r="I28" s="25"/>
    </row>
    <row r="29" spans="1:9" ht="24" customHeight="1">
      <c r="A29" s="21"/>
      <c r="B29" s="97" t="s">
        <v>60</v>
      </c>
      <c r="C29" s="98" t="s">
        <v>89</v>
      </c>
      <c r="D29" s="24"/>
      <c r="E29" s="21"/>
      <c r="F29" s="25"/>
      <c r="G29" s="25"/>
      <c r="H29" s="27"/>
      <c r="I29" s="25"/>
    </row>
    <row r="30" spans="1:9" ht="54.75" customHeight="1">
      <c r="A30" s="21">
        <v>7</v>
      </c>
      <c r="B30" s="21" t="s">
        <v>59</v>
      </c>
      <c r="C30" s="23" t="s">
        <v>90</v>
      </c>
      <c r="D30" s="24" t="s">
        <v>30</v>
      </c>
      <c r="E30" s="21" t="s">
        <v>56</v>
      </c>
      <c r="F30" s="25">
        <v>30</v>
      </c>
      <c r="G30" s="25">
        <v>94.2</v>
      </c>
      <c r="H30" s="27">
        <f t="shared" si="0"/>
        <v>2826</v>
      </c>
      <c r="I30" s="25"/>
    </row>
    <row r="31" spans="1:9" ht="12" customHeight="1">
      <c r="A31" s="21"/>
      <c r="B31" s="21"/>
      <c r="C31" s="89" t="s">
        <v>69</v>
      </c>
      <c r="D31" s="24"/>
      <c r="E31" s="21"/>
      <c r="F31" s="25"/>
      <c r="G31" s="25"/>
      <c r="H31" s="27"/>
      <c r="I31" s="25"/>
    </row>
    <row r="32" spans="1:9" ht="12" customHeight="1">
      <c r="A32" s="21"/>
      <c r="B32" s="33" t="s">
        <v>40</v>
      </c>
      <c r="C32" s="23" t="s">
        <v>91</v>
      </c>
      <c r="D32" s="24"/>
      <c r="E32" s="21"/>
      <c r="F32" s="28"/>
      <c r="G32" s="25"/>
      <c r="H32" s="27" t="str">
        <f t="shared" si="0"/>
        <v> </v>
      </c>
      <c r="I32" s="25"/>
    </row>
    <row r="33" spans="1:9" ht="24" customHeight="1">
      <c r="A33" s="21">
        <v>8</v>
      </c>
      <c r="B33" s="21" t="s">
        <v>41</v>
      </c>
      <c r="C33" s="23" t="s">
        <v>92</v>
      </c>
      <c r="D33" s="24" t="s">
        <v>42</v>
      </c>
      <c r="E33" s="21" t="s">
        <v>43</v>
      </c>
      <c r="F33" s="25">
        <v>100</v>
      </c>
      <c r="G33" s="25">
        <v>1.15</v>
      </c>
      <c r="H33" s="27">
        <f t="shared" si="0"/>
        <v>115</v>
      </c>
      <c r="I33" s="25"/>
    </row>
    <row r="34" spans="1:18" s="38" customFormat="1" ht="12" customHeight="1">
      <c r="A34" s="33"/>
      <c r="B34" s="33"/>
      <c r="C34" s="22" t="s">
        <v>31</v>
      </c>
      <c r="D34" s="34"/>
      <c r="E34" s="33"/>
      <c r="F34" s="35"/>
      <c r="G34" s="29"/>
      <c r="H34" s="36">
        <f>SUM(H26:H33)</f>
        <v>3040</v>
      </c>
      <c r="I34" s="29">
        <f>H34</f>
        <v>3040</v>
      </c>
      <c r="J34" s="37"/>
      <c r="K34" s="19"/>
      <c r="L34" s="19"/>
      <c r="M34" s="19"/>
      <c r="N34" s="19"/>
      <c r="O34" s="19"/>
      <c r="P34" s="19"/>
      <c r="Q34" s="19"/>
      <c r="R34" s="37"/>
    </row>
    <row r="35" spans="1:18" s="38" customFormat="1" ht="12" customHeight="1">
      <c r="A35" s="109"/>
      <c r="B35" s="109"/>
      <c r="C35" s="108"/>
      <c r="D35" s="110"/>
      <c r="E35" s="109"/>
      <c r="F35" s="111"/>
      <c r="G35" s="99"/>
      <c r="H35" s="133"/>
      <c r="I35" s="99"/>
      <c r="J35" s="37"/>
      <c r="K35" s="19"/>
      <c r="L35" s="19"/>
      <c r="M35" s="19"/>
      <c r="N35" s="19"/>
      <c r="O35" s="19"/>
      <c r="P35" s="19"/>
      <c r="Q35" s="19"/>
      <c r="R35" s="37"/>
    </row>
    <row r="36" spans="1:9" ht="12" customHeight="1">
      <c r="A36" s="21"/>
      <c r="B36" s="33"/>
      <c r="C36" s="39" t="s">
        <v>32</v>
      </c>
      <c r="D36" s="24"/>
      <c r="E36" s="21"/>
      <c r="F36" s="28"/>
      <c r="G36" s="25"/>
      <c r="H36" s="27" t="str">
        <f>IF(PRODUCT(F36,G36)=0," ",PRODUCT(F36,G36))</f>
        <v> </v>
      </c>
      <c r="I36" s="25"/>
    </row>
    <row r="37" spans="1:9" ht="12" customHeight="1">
      <c r="A37" s="21"/>
      <c r="B37" s="51" t="s">
        <v>33</v>
      </c>
      <c r="C37" s="23" t="s">
        <v>34</v>
      </c>
      <c r="D37" s="41"/>
      <c r="E37" s="41"/>
      <c r="F37" s="25"/>
      <c r="G37" s="25"/>
      <c r="H37" s="27"/>
      <c r="I37" s="25"/>
    </row>
    <row r="38" spans="1:12" ht="24" customHeight="1">
      <c r="A38" s="21">
        <v>9</v>
      </c>
      <c r="B38" s="41" t="s">
        <v>35</v>
      </c>
      <c r="C38" s="23" t="s">
        <v>93</v>
      </c>
      <c r="D38" s="41" t="s">
        <v>36</v>
      </c>
      <c r="E38" s="21" t="s">
        <v>56</v>
      </c>
      <c r="F38" s="25">
        <f>F40*0.15</f>
        <v>52.5</v>
      </c>
      <c r="G38" s="25">
        <f>11.5+0.19*40</f>
        <v>19.1</v>
      </c>
      <c r="H38" s="27">
        <f>IF(PRODUCT(F38,G38)=0," ",PRODUCT(F38,G38))</f>
        <v>1002.75</v>
      </c>
      <c r="I38" s="25"/>
      <c r="K38" s="42"/>
      <c r="L38" s="42"/>
    </row>
    <row r="39" spans="1:12" ht="12" customHeight="1">
      <c r="A39" s="21"/>
      <c r="B39" s="51" t="s">
        <v>108</v>
      </c>
      <c r="C39" s="23" t="s">
        <v>109</v>
      </c>
      <c r="D39" s="41"/>
      <c r="E39" s="41"/>
      <c r="F39" s="25"/>
      <c r="G39" s="25"/>
      <c r="H39" s="27"/>
      <c r="I39" s="25"/>
      <c r="K39" s="42"/>
      <c r="L39" s="42"/>
    </row>
    <row r="40" spans="1:12" ht="12" customHeight="1">
      <c r="A40" s="21">
        <v>10</v>
      </c>
      <c r="B40" s="41" t="s">
        <v>110</v>
      </c>
      <c r="C40" s="23" t="s">
        <v>111</v>
      </c>
      <c r="D40" s="41" t="s">
        <v>112</v>
      </c>
      <c r="E40" s="21" t="s">
        <v>57</v>
      </c>
      <c r="F40" s="25">
        <v>350</v>
      </c>
      <c r="G40" s="25">
        <f>1.2+0.019*47</f>
        <v>2.09</v>
      </c>
      <c r="H40" s="27">
        <f>IF(PRODUCT(F40,G40)=0," ",PRODUCT(F40,G40))</f>
        <v>731.5</v>
      </c>
      <c r="I40" s="25"/>
      <c r="K40" s="42"/>
      <c r="L40" s="42"/>
    </row>
    <row r="41" spans="1:18" s="38" customFormat="1" ht="12" customHeight="1">
      <c r="A41" s="33"/>
      <c r="B41" s="51"/>
      <c r="C41" s="22" t="s">
        <v>102</v>
      </c>
      <c r="D41" s="50"/>
      <c r="E41" s="51"/>
      <c r="F41" s="35"/>
      <c r="G41" s="29"/>
      <c r="H41" s="36">
        <f>SUM(H38:H40)</f>
        <v>1734.25</v>
      </c>
      <c r="I41" s="52">
        <f>H41</f>
        <v>1734.25</v>
      </c>
      <c r="J41" s="37"/>
      <c r="K41" s="19"/>
      <c r="L41" s="100"/>
      <c r="M41" s="101"/>
      <c r="N41" s="19"/>
      <c r="O41" s="19"/>
      <c r="P41" s="19"/>
      <c r="Q41" s="19"/>
      <c r="R41" s="37"/>
    </row>
    <row r="42" spans="1:18" s="38" customFormat="1" ht="12" customHeight="1">
      <c r="A42" s="109"/>
      <c r="B42" s="134"/>
      <c r="C42" s="108"/>
      <c r="D42" s="135"/>
      <c r="E42" s="134"/>
      <c r="F42" s="111"/>
      <c r="G42" s="99"/>
      <c r="H42" s="133"/>
      <c r="I42" s="136"/>
      <c r="J42" s="37"/>
      <c r="K42" s="19"/>
      <c r="L42" s="100"/>
      <c r="M42" s="101"/>
      <c r="N42" s="19"/>
      <c r="O42" s="19"/>
      <c r="P42" s="19"/>
      <c r="Q42" s="19"/>
      <c r="R42" s="37"/>
    </row>
    <row r="43" spans="1:9" ht="12" customHeight="1">
      <c r="A43" s="21"/>
      <c r="B43" s="33"/>
      <c r="C43" s="39" t="s">
        <v>94</v>
      </c>
      <c r="D43" s="120"/>
      <c r="E43" s="121"/>
      <c r="F43" s="28"/>
      <c r="G43" s="25"/>
      <c r="H43" s="27" t="str">
        <f>IF(PRODUCT(F43,G43)=0," ",PRODUCT(F43,G43))</f>
        <v> </v>
      </c>
      <c r="I43" s="25"/>
    </row>
    <row r="44" spans="1:9" ht="12" customHeight="1">
      <c r="A44" s="21">
        <v>11</v>
      </c>
      <c r="B44" s="51" t="s">
        <v>130</v>
      </c>
      <c r="C44" s="23" t="s">
        <v>128</v>
      </c>
      <c r="D44" s="41" t="s">
        <v>129</v>
      </c>
      <c r="E44" s="21" t="s">
        <v>57</v>
      </c>
      <c r="F44" s="25">
        <v>5480</v>
      </c>
      <c r="G44" s="25">
        <v>0.45</v>
      </c>
      <c r="H44" s="27">
        <f>IF(PRODUCT(F44,G44)=0," ",PRODUCT(F44,G44))</f>
        <v>2466</v>
      </c>
      <c r="I44" s="25"/>
    </row>
    <row r="45" spans="1:12" ht="30" customHeight="1">
      <c r="A45" s="21">
        <v>12</v>
      </c>
      <c r="B45" s="51" t="s">
        <v>103</v>
      </c>
      <c r="C45" s="23" t="s">
        <v>104</v>
      </c>
      <c r="D45" s="21" t="s">
        <v>105</v>
      </c>
      <c r="E45" s="21" t="s">
        <v>106</v>
      </c>
      <c r="F45" s="25">
        <v>510</v>
      </c>
      <c r="G45" s="25">
        <f>87.6+45*0.13</f>
        <v>93.45</v>
      </c>
      <c r="H45" s="27">
        <f>IF(PRODUCT(F45,G45)=0," ",PRODUCT(F45,G45))</f>
        <v>47659.5</v>
      </c>
      <c r="I45" s="25"/>
      <c r="K45" s="42"/>
      <c r="L45" s="42"/>
    </row>
    <row r="46" spans="1:18" s="38" customFormat="1" ht="12" customHeight="1">
      <c r="A46" s="33"/>
      <c r="B46" s="51"/>
      <c r="C46" s="22" t="s">
        <v>53</v>
      </c>
      <c r="D46" s="50"/>
      <c r="E46" s="51"/>
      <c r="F46" s="35"/>
      <c r="G46" s="29"/>
      <c r="H46" s="36">
        <f>SUM(H44:H45)</f>
        <v>50125.5</v>
      </c>
      <c r="I46" s="52">
        <f>H46</f>
        <v>50125.5</v>
      </c>
      <c r="J46" s="37"/>
      <c r="K46" s="19"/>
      <c r="L46" s="100"/>
      <c r="M46" s="101"/>
      <c r="N46" s="19"/>
      <c r="O46" s="19"/>
      <c r="P46" s="19"/>
      <c r="Q46" s="19"/>
      <c r="R46" s="37"/>
    </row>
    <row r="47" spans="1:18" s="38" customFormat="1" ht="12" customHeight="1">
      <c r="A47" s="109"/>
      <c r="B47" s="134"/>
      <c r="C47" s="108"/>
      <c r="D47" s="135"/>
      <c r="E47" s="134"/>
      <c r="F47" s="111"/>
      <c r="G47" s="99"/>
      <c r="H47" s="133"/>
      <c r="I47" s="136"/>
      <c r="J47" s="37"/>
      <c r="K47" s="19"/>
      <c r="L47" s="100"/>
      <c r="M47" s="101"/>
      <c r="N47" s="19"/>
      <c r="O47" s="19"/>
      <c r="P47" s="19"/>
      <c r="Q47" s="19"/>
      <c r="R47" s="37"/>
    </row>
    <row r="48" spans="1:18" s="38" customFormat="1" ht="12" customHeight="1">
      <c r="A48" s="108" t="s">
        <v>46</v>
      </c>
      <c r="B48" s="109"/>
      <c r="C48" s="108"/>
      <c r="D48" s="110"/>
      <c r="E48" s="109"/>
      <c r="F48" s="111"/>
      <c r="G48" s="99"/>
      <c r="H48" s="43">
        <v>0</v>
      </c>
      <c r="I48" s="99">
        <f>SUM(I12:I47)</f>
        <v>58859.75</v>
      </c>
      <c r="J48" s="37"/>
      <c r="K48" s="19"/>
      <c r="L48" s="19"/>
      <c r="M48" s="19"/>
      <c r="N48" s="19"/>
      <c r="O48" s="19"/>
      <c r="P48" s="19"/>
      <c r="Q48" s="19"/>
      <c r="R48" s="37"/>
    </row>
    <row r="49" spans="1:18" s="38" customFormat="1" ht="12" customHeight="1">
      <c r="A49" s="114"/>
      <c r="B49" s="114"/>
      <c r="C49" s="115"/>
      <c r="D49" s="116"/>
      <c r="E49" s="114"/>
      <c r="F49" s="117"/>
      <c r="G49" s="107"/>
      <c r="H49" s="118"/>
      <c r="I49" s="107"/>
      <c r="J49" s="37"/>
      <c r="K49" s="19"/>
      <c r="L49" s="19"/>
      <c r="M49" s="19"/>
      <c r="N49" s="19"/>
      <c r="O49" s="19"/>
      <c r="P49" s="19"/>
      <c r="Q49" s="19"/>
      <c r="R49" s="37"/>
    </row>
    <row r="50" spans="1:18" s="38" customFormat="1" ht="12" customHeight="1">
      <c r="A50" s="128"/>
      <c r="B50" s="128"/>
      <c r="C50" s="129"/>
      <c r="D50" s="130"/>
      <c r="E50" s="128"/>
      <c r="F50" s="85"/>
      <c r="G50" s="131"/>
      <c r="H50" s="132"/>
      <c r="I50" s="131"/>
      <c r="J50" s="37"/>
      <c r="K50" s="19"/>
      <c r="L50" s="19"/>
      <c r="M50" s="19"/>
      <c r="N50" s="19"/>
      <c r="O50" s="19"/>
      <c r="P50" s="19"/>
      <c r="Q50" s="19"/>
      <c r="R50" s="37"/>
    </row>
    <row r="51" spans="1:18" s="38" customFormat="1" ht="12" customHeight="1">
      <c r="A51" s="122"/>
      <c r="B51" s="122"/>
      <c r="C51" s="123"/>
      <c r="D51" s="124"/>
      <c r="E51" s="122"/>
      <c r="F51" s="125"/>
      <c r="G51" s="126"/>
      <c r="H51" s="127"/>
      <c r="I51" s="126"/>
      <c r="J51" s="37"/>
      <c r="K51" s="19"/>
      <c r="L51" s="19"/>
      <c r="M51" s="19"/>
      <c r="N51" s="19"/>
      <c r="O51" s="19"/>
      <c r="P51" s="19"/>
      <c r="Q51" s="19"/>
      <c r="R51" s="37"/>
    </row>
    <row r="52" spans="1:18" s="38" customFormat="1" ht="12" customHeight="1">
      <c r="A52" s="151" t="s">
        <v>3</v>
      </c>
      <c r="B52" s="153" t="s">
        <v>44</v>
      </c>
      <c r="C52" s="146" t="s">
        <v>4</v>
      </c>
      <c r="D52" s="153" t="s">
        <v>61</v>
      </c>
      <c r="E52" s="146" t="s">
        <v>62</v>
      </c>
      <c r="F52" s="148" t="s">
        <v>52</v>
      </c>
      <c r="G52" s="149" t="s">
        <v>76</v>
      </c>
      <c r="H52" s="149" t="s">
        <v>10</v>
      </c>
      <c r="I52" s="150"/>
      <c r="J52" s="37"/>
      <c r="K52" s="19"/>
      <c r="L52" s="19"/>
      <c r="M52" s="19"/>
      <c r="N52" s="19"/>
      <c r="O52" s="19"/>
      <c r="P52" s="19"/>
      <c r="Q52" s="19"/>
      <c r="R52" s="37"/>
    </row>
    <row r="53" spans="1:18" s="38" customFormat="1" ht="12" customHeight="1">
      <c r="A53" s="152"/>
      <c r="B53" s="154"/>
      <c r="C53" s="147"/>
      <c r="D53" s="154"/>
      <c r="E53" s="147"/>
      <c r="F53" s="148"/>
      <c r="G53" s="150"/>
      <c r="H53" s="13" t="s">
        <v>7</v>
      </c>
      <c r="I53" s="13" t="s">
        <v>9</v>
      </c>
      <c r="J53" s="37"/>
      <c r="K53" s="19"/>
      <c r="L53" s="19"/>
      <c r="M53" s="19"/>
      <c r="N53" s="19"/>
      <c r="O53" s="19"/>
      <c r="P53" s="19"/>
      <c r="Q53" s="19"/>
      <c r="R53" s="37"/>
    </row>
    <row r="54" spans="1:18" s="38" customFormat="1" ht="12" customHeight="1">
      <c r="A54" s="108" t="s">
        <v>47</v>
      </c>
      <c r="B54" s="103"/>
      <c r="C54" s="105"/>
      <c r="D54" s="112"/>
      <c r="E54" s="103"/>
      <c r="F54" s="113"/>
      <c r="G54" s="106"/>
      <c r="H54" s="49">
        <f>H48</f>
        <v>0</v>
      </c>
      <c r="I54" s="106">
        <f>I48</f>
        <v>58859.75</v>
      </c>
      <c r="J54" s="37"/>
      <c r="K54" s="19"/>
      <c r="L54" s="19"/>
      <c r="M54" s="19"/>
      <c r="N54" s="19"/>
      <c r="O54" s="19"/>
      <c r="P54" s="19"/>
      <c r="Q54" s="19"/>
      <c r="R54" s="37"/>
    </row>
    <row r="55" spans="1:18" ht="15" customHeight="1">
      <c r="A55" s="21"/>
      <c r="B55" s="33"/>
      <c r="C55" s="137" t="s">
        <v>113</v>
      </c>
      <c r="D55" s="21"/>
      <c r="E55" s="21"/>
      <c r="F55" s="138"/>
      <c r="G55" s="28"/>
      <c r="H55" s="139"/>
      <c r="I55" s="139"/>
      <c r="J55" s="20"/>
      <c r="K55" s="20"/>
      <c r="L55" s="20"/>
      <c r="M55" s="20"/>
      <c r="N55" s="20"/>
      <c r="O55" s="20"/>
      <c r="P55" s="20"/>
      <c r="Q55" s="20"/>
      <c r="R55" s="20"/>
    </row>
    <row r="56" spans="1:9" s="142" customFormat="1" ht="15" customHeight="1">
      <c r="A56" s="21"/>
      <c r="B56" s="51"/>
      <c r="C56" s="89" t="s">
        <v>114</v>
      </c>
      <c r="D56" s="21"/>
      <c r="E56" s="21"/>
      <c r="F56" s="140"/>
      <c r="G56" s="28"/>
      <c r="H56" s="141"/>
      <c r="I56" s="139"/>
    </row>
    <row r="57" spans="1:18" ht="24.75" customHeight="1">
      <c r="A57" s="21"/>
      <c r="B57" s="51" t="s">
        <v>115</v>
      </c>
      <c r="C57" s="23" t="s">
        <v>116</v>
      </c>
      <c r="D57" s="41"/>
      <c r="E57" s="21"/>
      <c r="F57" s="138"/>
      <c r="G57" s="28"/>
      <c r="H57" s="141"/>
      <c r="I57" s="139"/>
      <c r="J57" s="20"/>
      <c r="K57" s="20"/>
      <c r="L57" s="20"/>
      <c r="M57" s="20"/>
      <c r="N57" s="20"/>
      <c r="O57" s="20"/>
      <c r="P57" s="20"/>
      <c r="Q57" s="20"/>
      <c r="R57" s="20"/>
    </row>
    <row r="58" spans="1:18" ht="15" customHeight="1">
      <c r="A58" s="21">
        <v>13</v>
      </c>
      <c r="B58" s="41" t="s">
        <v>117</v>
      </c>
      <c r="C58" s="23" t="s">
        <v>118</v>
      </c>
      <c r="D58" s="41" t="s">
        <v>119</v>
      </c>
      <c r="E58" s="21" t="s">
        <v>120</v>
      </c>
      <c r="F58" s="25">
        <v>2</v>
      </c>
      <c r="G58" s="143">
        <v>53.7</v>
      </c>
      <c r="H58" s="141">
        <f>F58*G58</f>
        <v>107.4</v>
      </c>
      <c r="I58" s="35"/>
      <c r="K58" s="144"/>
      <c r="L58" s="20"/>
      <c r="M58" s="20"/>
      <c r="N58" s="20"/>
      <c r="O58" s="20"/>
      <c r="P58" s="20"/>
      <c r="Q58" s="20"/>
      <c r="R58" s="20"/>
    </row>
    <row r="59" spans="1:18" ht="15" customHeight="1">
      <c r="A59" s="21"/>
      <c r="B59" s="51" t="s">
        <v>121</v>
      </c>
      <c r="C59" s="32" t="s">
        <v>122</v>
      </c>
      <c r="D59" s="21"/>
      <c r="E59" s="21"/>
      <c r="F59" s="138"/>
      <c r="G59" s="28"/>
      <c r="H59" s="139"/>
      <c r="I59" s="139"/>
      <c r="J59" s="20"/>
      <c r="K59" s="144"/>
      <c r="L59" s="20"/>
      <c r="M59" s="20"/>
      <c r="N59" s="20"/>
      <c r="O59" s="20"/>
      <c r="P59" s="20"/>
      <c r="Q59" s="20"/>
      <c r="R59" s="20"/>
    </row>
    <row r="60" spans="1:18" ht="24.75" customHeight="1">
      <c r="A60" s="21">
        <v>14</v>
      </c>
      <c r="B60" s="41" t="s">
        <v>123</v>
      </c>
      <c r="C60" s="23" t="s">
        <v>124</v>
      </c>
      <c r="D60" s="41" t="s">
        <v>125</v>
      </c>
      <c r="E60" s="21" t="s">
        <v>120</v>
      </c>
      <c r="F60" s="25">
        <v>2</v>
      </c>
      <c r="G60" s="143">
        <v>31.1</v>
      </c>
      <c r="H60" s="141">
        <f>F60*G60</f>
        <v>62.2</v>
      </c>
      <c r="I60" s="35"/>
      <c r="K60" s="144"/>
      <c r="L60" s="20"/>
      <c r="M60" s="20"/>
      <c r="N60" s="20"/>
      <c r="O60" s="20"/>
      <c r="P60" s="20"/>
      <c r="Q60" s="20"/>
      <c r="R60" s="20"/>
    </row>
    <row r="61" spans="1:18" ht="15" customHeight="1">
      <c r="A61" s="21"/>
      <c r="B61" s="41"/>
      <c r="C61" s="22" t="s">
        <v>126</v>
      </c>
      <c r="D61" s="41"/>
      <c r="E61" s="21"/>
      <c r="F61" s="25"/>
      <c r="G61" s="143"/>
      <c r="H61" s="145">
        <f>SUM(H56:H60)</f>
        <v>169.6</v>
      </c>
      <c r="I61" s="113">
        <f>H61</f>
        <v>169.6</v>
      </c>
      <c r="K61" s="20"/>
      <c r="L61" s="100" t="s">
        <v>63</v>
      </c>
      <c r="M61" s="101">
        <v>0.5</v>
      </c>
      <c r="R61" s="20"/>
    </row>
    <row r="62" spans="1:18" s="38" customFormat="1" ht="12" customHeight="1">
      <c r="A62" s="33"/>
      <c r="B62" s="51"/>
      <c r="C62" s="22"/>
      <c r="D62" s="50"/>
      <c r="E62" s="51"/>
      <c r="F62" s="35"/>
      <c r="G62" s="29"/>
      <c r="H62" s="36"/>
      <c r="I62" s="52"/>
      <c r="J62" s="37"/>
      <c r="K62" s="19"/>
      <c r="L62" s="100"/>
      <c r="M62" s="101"/>
      <c r="N62" s="19"/>
      <c r="O62" s="19"/>
      <c r="P62" s="19"/>
      <c r="Q62" s="19"/>
      <c r="R62" s="37"/>
    </row>
    <row r="63" spans="1:13" ht="12" customHeight="1">
      <c r="A63" s="21"/>
      <c r="B63" s="89"/>
      <c r="C63" s="22" t="s">
        <v>51</v>
      </c>
      <c r="D63" s="54"/>
      <c r="E63" s="21"/>
      <c r="F63" s="28"/>
      <c r="G63" s="40"/>
      <c r="H63" s="25"/>
      <c r="I63" s="52">
        <f>SUM(I54:I61)</f>
        <v>59029.35</v>
      </c>
      <c r="M63" s="37">
        <f>(1-M61)*I63</f>
        <v>29514.68</v>
      </c>
    </row>
    <row r="64" spans="1:13" ht="12" customHeight="1">
      <c r="A64" s="54"/>
      <c r="B64" s="32"/>
      <c r="C64" s="55" t="s">
        <v>15</v>
      </c>
      <c r="D64" s="54"/>
      <c r="E64" s="21"/>
      <c r="F64" s="28"/>
      <c r="G64" s="25"/>
      <c r="H64" s="25"/>
      <c r="I64" s="25">
        <f>0.18*I63</f>
        <v>10625.28</v>
      </c>
      <c r="M64" s="19">
        <f>(1-M61)*I64</f>
        <v>5312.64</v>
      </c>
    </row>
    <row r="65" spans="1:18" s="38" customFormat="1" ht="12" customHeight="1">
      <c r="A65" s="56"/>
      <c r="B65" s="22"/>
      <c r="C65" s="57" t="s">
        <v>48</v>
      </c>
      <c r="D65" s="56"/>
      <c r="E65" s="33"/>
      <c r="F65" s="35"/>
      <c r="G65" s="29"/>
      <c r="H65" s="29"/>
      <c r="I65" s="29">
        <f>SUM(I63:I64)</f>
        <v>69654.63</v>
      </c>
      <c r="J65" s="37"/>
      <c r="K65" s="37"/>
      <c r="L65" s="37"/>
      <c r="M65" s="37">
        <f>(1-M61)*I65</f>
        <v>34827.32</v>
      </c>
      <c r="N65" s="19"/>
      <c r="O65" s="37"/>
      <c r="P65" s="37"/>
      <c r="Q65" s="37"/>
      <c r="R65" s="37"/>
    </row>
    <row r="66" spans="1:18" s="38" customFormat="1" ht="12" customHeight="1">
      <c r="A66" s="33"/>
      <c r="B66" s="22"/>
      <c r="C66" s="55" t="s">
        <v>54</v>
      </c>
      <c r="D66" s="54"/>
      <c r="E66" s="21"/>
      <c r="F66" s="28"/>
      <c r="G66" s="25"/>
      <c r="H66" s="25"/>
      <c r="I66" s="25">
        <f>I65*0.15</f>
        <v>10448.19</v>
      </c>
      <c r="J66" s="37"/>
      <c r="K66" s="19"/>
      <c r="L66" s="19"/>
      <c r="M66" s="19">
        <f>(1-M61)*I66</f>
        <v>5224.1</v>
      </c>
      <c r="N66" s="19"/>
      <c r="O66" s="19"/>
      <c r="P66" s="19"/>
      <c r="Q66" s="19"/>
      <c r="R66" s="37"/>
    </row>
    <row r="67" spans="1:18" s="38" customFormat="1" ht="12" customHeight="1">
      <c r="A67" s="53"/>
      <c r="B67" s="51"/>
      <c r="C67" s="57" t="s">
        <v>45</v>
      </c>
      <c r="D67" s="53"/>
      <c r="E67" s="53"/>
      <c r="F67" s="53"/>
      <c r="G67" s="53"/>
      <c r="H67" s="29"/>
      <c r="I67" s="29">
        <f>SUM(I65:I66)</f>
        <v>80102.82</v>
      </c>
      <c r="J67" s="37"/>
      <c r="K67" s="37">
        <f>I67</f>
        <v>80102.82</v>
      </c>
      <c r="L67" s="37"/>
      <c r="M67" s="37">
        <f>SUM(M65:M66)</f>
        <v>40051.42</v>
      </c>
      <c r="N67" s="19"/>
      <c r="R67" s="37"/>
    </row>
    <row r="68" spans="1:18" s="38" customFormat="1" ht="12" customHeight="1">
      <c r="A68" s="53"/>
      <c r="B68" s="21"/>
      <c r="C68" s="55" t="s">
        <v>5</v>
      </c>
      <c r="D68" s="54"/>
      <c r="E68" s="21"/>
      <c r="F68" s="28"/>
      <c r="G68" s="28"/>
      <c r="H68" s="35"/>
      <c r="I68" s="28">
        <f>I69-I67</f>
        <v>1197.99</v>
      </c>
      <c r="J68" s="96">
        <f>I68/I67</f>
        <v>0.015</v>
      </c>
      <c r="K68" s="19">
        <f>K67*3/100</f>
        <v>2403.08</v>
      </c>
      <c r="L68" s="19"/>
      <c r="M68" s="19">
        <f>(1-M61)*I68</f>
        <v>599</v>
      </c>
      <c r="N68" s="19"/>
      <c r="O68" s="19"/>
      <c r="P68" s="19"/>
      <c r="Q68" s="19"/>
      <c r="R68" s="37"/>
    </row>
    <row r="69" spans="1:18" s="38" customFormat="1" ht="12" customHeight="1">
      <c r="A69" s="72"/>
      <c r="B69" s="58"/>
      <c r="C69" s="57" t="s">
        <v>49</v>
      </c>
      <c r="D69" s="56"/>
      <c r="E69" s="33"/>
      <c r="F69" s="35"/>
      <c r="G69" s="35"/>
      <c r="H69" s="35"/>
      <c r="I69" s="35">
        <f>I71/1.23</f>
        <v>81300.81</v>
      </c>
      <c r="J69" s="37"/>
      <c r="K69" s="37">
        <f>SUM(K67:K68)</f>
        <v>82505.9</v>
      </c>
      <c r="L69" s="37"/>
      <c r="M69" s="37">
        <f>SUM(M67:M68)</f>
        <v>40650.42</v>
      </c>
      <c r="N69" s="19"/>
      <c r="O69" s="71">
        <v>0.02</v>
      </c>
      <c r="P69" s="71">
        <v>0.05</v>
      </c>
      <c r="Q69" s="70"/>
      <c r="R69" s="37"/>
    </row>
    <row r="70" spans="1:18" s="38" customFormat="1" ht="12" customHeight="1">
      <c r="A70" s="72"/>
      <c r="B70" s="54"/>
      <c r="C70" s="55" t="s">
        <v>58</v>
      </c>
      <c r="D70" s="54"/>
      <c r="E70" s="54"/>
      <c r="F70" s="59"/>
      <c r="G70" s="59"/>
      <c r="H70" s="59"/>
      <c r="I70" s="59">
        <f>I71-I69</f>
        <v>18699.19</v>
      </c>
      <c r="J70" s="37"/>
      <c r="K70" s="19">
        <f>0.23*K69</f>
        <v>18976.36</v>
      </c>
      <c r="L70" s="19"/>
      <c r="M70" s="19">
        <f>0.23*M69</f>
        <v>9349.6</v>
      </c>
      <c r="N70" s="19"/>
      <c r="O70" s="70">
        <f>O69*I69</f>
        <v>1626.02</v>
      </c>
      <c r="P70" s="70">
        <f>P69*M69</f>
        <v>2032.52</v>
      </c>
      <c r="Q70" s="70"/>
      <c r="R70" s="37"/>
    </row>
    <row r="71" spans="1:18" s="38" customFormat="1" ht="12" customHeight="1">
      <c r="A71" s="73"/>
      <c r="B71" s="60"/>
      <c r="C71" s="61" t="s">
        <v>50</v>
      </c>
      <c r="D71" s="74"/>
      <c r="E71" s="60"/>
      <c r="F71" s="62"/>
      <c r="G71" s="62"/>
      <c r="H71" s="62"/>
      <c r="I71" s="62">
        <v>100000</v>
      </c>
      <c r="J71" s="37"/>
      <c r="K71" s="37">
        <f>SUM(K69:K70)</f>
        <v>101482.26</v>
      </c>
      <c r="L71" s="37"/>
      <c r="M71" s="37">
        <f>SUM(M69:M70)</f>
        <v>50000.02</v>
      </c>
      <c r="N71" s="19"/>
      <c r="O71" s="37"/>
      <c r="P71" s="37"/>
      <c r="Q71" s="37"/>
      <c r="R71" s="37"/>
    </row>
    <row r="72" spans="1:18" s="78" customFormat="1" ht="12" customHeight="1">
      <c r="A72" s="75"/>
      <c r="B72" s="6"/>
      <c r="C72" s="6"/>
      <c r="D72" s="6"/>
      <c r="E72" s="6"/>
      <c r="F72" s="9"/>
      <c r="G72" s="9"/>
      <c r="H72" s="9"/>
      <c r="I72" s="64"/>
      <c r="J72" s="76"/>
      <c r="K72" s="77"/>
      <c r="L72" s="77"/>
      <c r="M72" s="77"/>
      <c r="N72" s="77"/>
      <c r="O72" s="77"/>
      <c r="P72" s="77"/>
      <c r="Q72" s="77"/>
      <c r="R72" s="76"/>
    </row>
    <row r="73" spans="1:18" s="78" customFormat="1" ht="12" customHeight="1">
      <c r="A73" s="75"/>
      <c r="B73" s="6"/>
      <c r="C73" s="6"/>
      <c r="D73" s="6"/>
      <c r="E73" s="6"/>
      <c r="F73" s="9"/>
      <c r="G73" s="9"/>
      <c r="H73" s="9"/>
      <c r="I73" s="64"/>
      <c r="J73" s="76"/>
      <c r="K73" s="77"/>
      <c r="L73" s="77"/>
      <c r="M73" s="77"/>
      <c r="N73" s="77"/>
      <c r="O73" s="77"/>
      <c r="P73" s="77"/>
      <c r="Q73" s="77"/>
      <c r="R73" s="76"/>
    </row>
    <row r="74" spans="3:18" s="65" customFormat="1" ht="12" customHeight="1">
      <c r="C74" s="90"/>
      <c r="D74" s="91"/>
      <c r="F74" s="92"/>
      <c r="G74" s="91"/>
      <c r="H74" s="93" t="s">
        <v>13</v>
      </c>
      <c r="I74" s="79"/>
      <c r="J74" s="19"/>
      <c r="K74" s="19"/>
      <c r="L74" s="19"/>
      <c r="M74" s="19"/>
      <c r="N74" s="19"/>
      <c r="O74" s="19"/>
      <c r="P74" s="19"/>
      <c r="Q74" s="19"/>
      <c r="R74" s="81"/>
    </row>
    <row r="75" spans="3:18" s="65" customFormat="1" ht="12" customHeight="1">
      <c r="C75" s="93" t="s">
        <v>127</v>
      </c>
      <c r="D75" s="91"/>
      <c r="F75" s="93"/>
      <c r="G75" s="91"/>
      <c r="H75" s="93" t="s">
        <v>127</v>
      </c>
      <c r="I75" s="79"/>
      <c r="J75" s="19"/>
      <c r="K75" s="19"/>
      <c r="L75" s="19"/>
      <c r="M75" s="19"/>
      <c r="N75" s="19"/>
      <c r="O75" s="19"/>
      <c r="P75" s="19"/>
      <c r="Q75" s="19"/>
      <c r="R75" s="81"/>
    </row>
    <row r="76" spans="3:18" s="65" customFormat="1" ht="12" customHeight="1">
      <c r="C76" s="94" t="s">
        <v>77</v>
      </c>
      <c r="D76" s="91"/>
      <c r="F76" s="93"/>
      <c r="G76" s="91"/>
      <c r="H76" s="93" t="s">
        <v>8</v>
      </c>
      <c r="I76" s="79"/>
      <c r="J76" s="19"/>
      <c r="K76" s="19"/>
      <c r="L76" s="19"/>
      <c r="M76" s="19"/>
      <c r="N76" s="19"/>
      <c r="O76" s="19"/>
      <c r="P76" s="19"/>
      <c r="Q76" s="19"/>
      <c r="R76" s="81"/>
    </row>
    <row r="77" spans="3:18" s="65" customFormat="1" ht="12" customHeight="1">
      <c r="C77" s="94"/>
      <c r="D77" s="91"/>
      <c r="F77" s="93"/>
      <c r="G77" s="91"/>
      <c r="H77" s="93"/>
      <c r="I77" s="79"/>
      <c r="J77" s="19"/>
      <c r="K77" s="19"/>
      <c r="L77" s="19"/>
      <c r="M77" s="19"/>
      <c r="N77" s="19"/>
      <c r="O77" s="19"/>
      <c r="P77" s="19"/>
      <c r="Q77" s="19"/>
      <c r="R77" s="81"/>
    </row>
    <row r="78" spans="2:18" s="65" customFormat="1" ht="12" customHeight="1">
      <c r="B78" s="82"/>
      <c r="C78" s="94"/>
      <c r="D78" s="95"/>
      <c r="F78" s="93"/>
      <c r="G78" s="91"/>
      <c r="H78" s="93"/>
      <c r="I78" s="79"/>
      <c r="J78" s="19"/>
      <c r="K78" s="19"/>
      <c r="L78" s="19"/>
      <c r="M78" s="19"/>
      <c r="N78" s="19"/>
      <c r="O78" s="19"/>
      <c r="P78" s="19"/>
      <c r="Q78" s="19"/>
      <c r="R78" s="81"/>
    </row>
    <row r="79" spans="3:18" s="65" customFormat="1" ht="12" customHeight="1">
      <c r="C79" s="94" t="s">
        <v>55</v>
      </c>
      <c r="D79" s="91"/>
      <c r="F79" s="93"/>
      <c r="G79" s="91"/>
      <c r="H79" s="93" t="s">
        <v>16</v>
      </c>
      <c r="I79" s="79"/>
      <c r="J79" s="19"/>
      <c r="K79" s="19"/>
      <c r="L79" s="19"/>
      <c r="M79" s="19"/>
      <c r="N79" s="19"/>
      <c r="O79" s="19"/>
      <c r="P79" s="19"/>
      <c r="Q79" s="19"/>
      <c r="R79" s="81"/>
    </row>
    <row r="80" spans="3:18" s="65" customFormat="1" ht="12" customHeight="1">
      <c r="C80" s="93" t="s">
        <v>81</v>
      </c>
      <c r="D80" s="91"/>
      <c r="F80" s="93"/>
      <c r="G80" s="91"/>
      <c r="H80" s="93" t="s">
        <v>81</v>
      </c>
      <c r="I80" s="79"/>
      <c r="J80" s="19"/>
      <c r="K80" s="19"/>
      <c r="L80" s="19"/>
      <c r="M80" s="19"/>
      <c r="N80" s="19"/>
      <c r="O80" s="19"/>
      <c r="P80" s="19"/>
      <c r="Q80" s="19"/>
      <c r="R80" s="81"/>
    </row>
    <row r="81" spans="3:18" s="65" customFormat="1" ht="12" customHeight="1">
      <c r="C81" s="83"/>
      <c r="E81" s="90" t="s">
        <v>12</v>
      </c>
      <c r="F81" s="80"/>
      <c r="G81" s="80"/>
      <c r="H81" s="80"/>
      <c r="I81" s="79"/>
      <c r="J81" s="19"/>
      <c r="K81" s="19"/>
      <c r="L81" s="19"/>
      <c r="M81" s="19"/>
      <c r="N81" s="19"/>
      <c r="O81" s="19"/>
      <c r="P81" s="19"/>
      <c r="Q81" s="19"/>
      <c r="R81" s="81"/>
    </row>
    <row r="82" spans="3:18" s="65" customFormat="1" ht="12" customHeight="1">
      <c r="C82" s="83"/>
      <c r="E82" s="93" t="s">
        <v>131</v>
      </c>
      <c r="F82" s="80"/>
      <c r="G82" s="80"/>
      <c r="H82" s="80"/>
      <c r="I82" s="79"/>
      <c r="J82" s="19"/>
      <c r="K82" s="19"/>
      <c r="L82" s="19"/>
      <c r="M82" s="19"/>
      <c r="N82" s="19"/>
      <c r="O82" s="19"/>
      <c r="P82" s="19"/>
      <c r="Q82" s="19"/>
      <c r="R82" s="81"/>
    </row>
    <row r="83" spans="3:18" s="65" customFormat="1" ht="12" customHeight="1">
      <c r="C83" s="83"/>
      <c r="E83" s="90" t="s">
        <v>82</v>
      </c>
      <c r="F83" s="80"/>
      <c r="G83" s="80"/>
      <c r="H83" s="80"/>
      <c r="I83" s="79"/>
      <c r="J83" s="19"/>
      <c r="K83" s="19"/>
      <c r="L83" s="19"/>
      <c r="M83" s="19"/>
      <c r="N83" s="19"/>
      <c r="O83" s="19"/>
      <c r="P83" s="19"/>
      <c r="Q83" s="19"/>
      <c r="R83" s="81"/>
    </row>
    <row r="84" spans="3:18" s="65" customFormat="1" ht="12" customHeight="1">
      <c r="C84" s="83"/>
      <c r="E84" s="90"/>
      <c r="F84" s="79"/>
      <c r="G84" s="79"/>
      <c r="H84" s="79"/>
      <c r="I84" s="79"/>
      <c r="J84" s="19"/>
      <c r="K84" s="19"/>
      <c r="L84" s="19"/>
      <c r="M84" s="19"/>
      <c r="N84" s="19"/>
      <c r="O84" s="19"/>
      <c r="P84" s="19"/>
      <c r="Q84" s="19"/>
      <c r="R84" s="81"/>
    </row>
    <row r="85" spans="1:13" s="88" customFormat="1" ht="12" customHeight="1">
      <c r="A85" s="44"/>
      <c r="B85" s="44"/>
      <c r="C85" s="45"/>
      <c r="D85" s="44"/>
      <c r="E85" s="90"/>
      <c r="F85" s="46"/>
      <c r="G85" s="69"/>
      <c r="H85" s="85"/>
      <c r="I85" s="85"/>
      <c r="J85" s="86"/>
      <c r="K85" s="86"/>
      <c r="L85" s="86"/>
      <c r="M85" s="87"/>
    </row>
    <row r="86" spans="1:13" s="88" customFormat="1" ht="12" customHeight="1">
      <c r="A86" s="44"/>
      <c r="B86" s="44"/>
      <c r="C86" s="45"/>
      <c r="D86" s="44"/>
      <c r="E86" s="93" t="s">
        <v>83</v>
      </c>
      <c r="F86" s="46"/>
      <c r="G86" s="69"/>
      <c r="H86" s="85"/>
      <c r="I86" s="85"/>
      <c r="J86" s="86"/>
      <c r="K86" s="86"/>
      <c r="L86" s="86"/>
      <c r="M86" s="87"/>
    </row>
    <row r="87" spans="1:13" s="88" customFormat="1" ht="12" customHeight="1">
      <c r="A87" s="44"/>
      <c r="B87" s="44"/>
      <c r="C87" s="45"/>
      <c r="D87" s="44"/>
      <c r="E87" s="93" t="s">
        <v>84</v>
      </c>
      <c r="F87" s="46"/>
      <c r="G87" s="69"/>
      <c r="H87" s="85"/>
      <c r="I87" s="85"/>
      <c r="J87" s="86"/>
      <c r="K87" s="86"/>
      <c r="L87" s="86"/>
      <c r="M87" s="87"/>
    </row>
    <row r="88" spans="4:5" ht="13.5" customHeight="1">
      <c r="D88" s="20"/>
      <c r="E88" s="20"/>
    </row>
    <row r="89" spans="4:5" ht="13.5" customHeight="1">
      <c r="D89" s="20"/>
      <c r="E89" s="20"/>
    </row>
    <row r="90" spans="4:5" ht="13.5" customHeight="1">
      <c r="D90" s="20"/>
      <c r="E90" s="84"/>
    </row>
    <row r="91" spans="4:5" ht="13.5" customHeight="1">
      <c r="D91" s="20"/>
      <c r="E91" s="84"/>
    </row>
    <row r="92" spans="4:5" ht="13.5" customHeight="1">
      <c r="D92" s="84"/>
      <c r="E92" s="84"/>
    </row>
    <row r="93" spans="4:5" ht="15.75" customHeight="1">
      <c r="D93" s="84"/>
      <c r="E93" s="84"/>
    </row>
    <row r="94" spans="4:5" ht="15.75" customHeight="1">
      <c r="D94" s="84"/>
      <c r="E94" s="84"/>
    </row>
    <row r="95" spans="4:5" ht="15.75" customHeight="1">
      <c r="D95" s="84"/>
      <c r="E95" s="84"/>
    </row>
    <row r="96" spans="4:5" ht="15.75" customHeight="1">
      <c r="D96" s="84"/>
      <c r="E96" s="84"/>
    </row>
    <row r="97" spans="4:5" ht="15.75" customHeight="1">
      <c r="D97" s="84"/>
      <c r="E97" s="84"/>
    </row>
    <row r="98" spans="4:5" ht="15.75" customHeight="1">
      <c r="D98" s="84"/>
      <c r="E98" s="84"/>
    </row>
    <row r="99" spans="4:5" ht="15.75" customHeight="1">
      <c r="D99" s="84"/>
      <c r="E99" s="84"/>
    </row>
    <row r="100" spans="4:5" ht="15.75" customHeight="1">
      <c r="D100" s="84"/>
      <c r="E100" s="84"/>
    </row>
    <row r="101" spans="4:5" ht="15.75" customHeight="1">
      <c r="D101" s="84"/>
      <c r="E101" s="84"/>
    </row>
    <row r="102" spans="4:5" ht="15.75" customHeight="1">
      <c r="D102" s="84"/>
      <c r="E102" s="84"/>
    </row>
    <row r="103" spans="4:5" ht="15.75" customHeight="1">
      <c r="D103" s="84"/>
      <c r="E103" s="84"/>
    </row>
    <row r="104" spans="4:5" ht="15.75" customHeight="1">
      <c r="D104" s="84"/>
      <c r="E104" s="84"/>
    </row>
    <row r="105" spans="4:5" ht="15.75" customHeight="1">
      <c r="D105" s="84"/>
      <c r="E105" s="84"/>
    </row>
    <row r="106" spans="4:5" ht="15.75" customHeight="1">
      <c r="D106" s="84"/>
      <c r="E106" s="84"/>
    </row>
    <row r="107" spans="4:5" ht="15.75" customHeight="1">
      <c r="D107" s="84"/>
      <c r="E107" s="84"/>
    </row>
    <row r="108" spans="4:5" ht="15.75" customHeight="1">
      <c r="D108" s="84"/>
      <c r="E108" s="84"/>
    </row>
    <row r="109" spans="4:5" ht="15.75" customHeight="1">
      <c r="D109" s="84"/>
      <c r="E109" s="84"/>
    </row>
    <row r="110" spans="4:5" ht="15.75" customHeight="1">
      <c r="D110" s="84"/>
      <c r="E110" s="84"/>
    </row>
    <row r="111" spans="4:5" ht="15.75" customHeight="1">
      <c r="D111" s="84"/>
      <c r="E111" s="84"/>
    </row>
    <row r="112" spans="4:5" ht="15.75" customHeight="1">
      <c r="D112" s="84"/>
      <c r="E112" s="84"/>
    </row>
    <row r="113" spans="4:5" ht="15.75" customHeight="1">
      <c r="D113" s="84"/>
      <c r="E113" s="84"/>
    </row>
    <row r="114" spans="4:5" ht="15.75" customHeight="1">
      <c r="D114" s="84"/>
      <c r="E114" s="84"/>
    </row>
    <row r="115" spans="4:5" ht="15.75" customHeight="1">
      <c r="D115" s="84"/>
      <c r="E115" s="84"/>
    </row>
    <row r="116" spans="4:5" ht="15.75" customHeight="1">
      <c r="D116" s="84"/>
      <c r="E116" s="84"/>
    </row>
    <row r="117" spans="4:5" ht="15.75" customHeight="1">
      <c r="D117" s="84"/>
      <c r="E117" s="84"/>
    </row>
    <row r="118" spans="4:5" ht="15.75" customHeight="1">
      <c r="D118" s="84"/>
      <c r="E118" s="84"/>
    </row>
    <row r="119" spans="4:5" ht="15.75" customHeight="1">
      <c r="D119" s="84"/>
      <c r="E119" s="84"/>
    </row>
    <row r="120" spans="4:5" ht="15.75" customHeight="1">
      <c r="D120" s="84"/>
      <c r="E120" s="84"/>
    </row>
    <row r="121" spans="4:5" ht="15.75" customHeight="1">
      <c r="D121" s="84"/>
      <c r="E121" s="84"/>
    </row>
    <row r="122" spans="4:5" ht="15.75" customHeight="1">
      <c r="D122" s="84"/>
      <c r="E122" s="84"/>
    </row>
    <row r="123" spans="4:5" ht="15.75" customHeight="1">
      <c r="D123" s="84"/>
      <c r="E123" s="84"/>
    </row>
    <row r="124" spans="4:5" ht="15.75" customHeight="1">
      <c r="D124" s="84"/>
      <c r="E124" s="84"/>
    </row>
    <row r="125" spans="4:5" ht="15.75" customHeight="1">
      <c r="D125" s="84"/>
      <c r="E125" s="84"/>
    </row>
    <row r="126" spans="4:5" ht="15.75" customHeight="1">
      <c r="D126" s="84"/>
      <c r="E126" s="84"/>
    </row>
    <row r="127" spans="4:5" ht="15.75" customHeight="1">
      <c r="D127" s="84"/>
      <c r="E127" s="84"/>
    </row>
    <row r="128" spans="4:5" ht="15.75" customHeight="1">
      <c r="D128" s="84"/>
      <c r="E128" s="84"/>
    </row>
    <row r="129" spans="4:5" ht="15.75" customHeight="1">
      <c r="D129" s="84"/>
      <c r="E129" s="84"/>
    </row>
    <row r="130" spans="4:5" ht="15.75" customHeight="1">
      <c r="D130" s="84"/>
      <c r="E130" s="84"/>
    </row>
    <row r="131" spans="4:5" ht="15.75" customHeight="1">
      <c r="D131" s="84"/>
      <c r="E131" s="84"/>
    </row>
    <row r="132" spans="4:5" ht="15.75" customHeight="1">
      <c r="D132" s="84"/>
      <c r="E132" s="84"/>
    </row>
    <row r="133" spans="4:5" ht="15.75" customHeight="1">
      <c r="D133" s="84"/>
      <c r="E133" s="84"/>
    </row>
    <row r="134" spans="4:5" ht="15.75" customHeight="1">
      <c r="D134" s="84"/>
      <c r="E134" s="84"/>
    </row>
    <row r="135" spans="4:5" ht="15.75" customHeight="1">
      <c r="D135" s="84"/>
      <c r="E135" s="84"/>
    </row>
    <row r="136" spans="4:5" ht="15.75" customHeight="1">
      <c r="D136" s="84"/>
      <c r="E136" s="84"/>
    </row>
    <row r="137" spans="4:5" ht="15.75" customHeight="1">
      <c r="D137" s="84"/>
      <c r="E137" s="84"/>
    </row>
    <row r="138" spans="4:5" ht="15.75" customHeight="1">
      <c r="D138" s="84"/>
      <c r="E138" s="84"/>
    </row>
    <row r="139" spans="4:5" ht="15.75" customHeight="1">
      <c r="D139" s="84"/>
      <c r="E139" s="84"/>
    </row>
    <row r="140" spans="4:5" ht="15.75" customHeight="1">
      <c r="D140" s="84"/>
      <c r="E140" s="84"/>
    </row>
    <row r="141" spans="4:5" ht="15.75" customHeight="1">
      <c r="D141" s="84"/>
      <c r="E141" s="84"/>
    </row>
    <row r="142" spans="4:5" ht="15.75" customHeight="1">
      <c r="D142" s="84"/>
      <c r="E142" s="84"/>
    </row>
    <row r="143" spans="4:5" ht="15.75" customHeight="1">
      <c r="D143" s="84"/>
      <c r="E143" s="84"/>
    </row>
    <row r="144" spans="4:5" ht="15.75" customHeight="1">
      <c r="D144" s="84"/>
      <c r="E144" s="84"/>
    </row>
    <row r="145" spans="4:5" ht="15.75" customHeight="1">
      <c r="D145" s="84"/>
      <c r="E145" s="84"/>
    </row>
    <row r="146" spans="4:5" ht="15.75" customHeight="1">
      <c r="D146" s="84"/>
      <c r="E146" s="84"/>
    </row>
    <row r="147" spans="4:5" ht="15.75" customHeight="1">
      <c r="D147" s="84"/>
      <c r="E147" s="84"/>
    </row>
    <row r="148" spans="4:5" ht="15.75" customHeight="1">
      <c r="D148" s="84"/>
      <c r="E148" s="84"/>
    </row>
    <row r="149" spans="4:5" ht="15.75" customHeight="1">
      <c r="D149" s="84"/>
      <c r="E149" s="84"/>
    </row>
    <row r="150" spans="4:5" ht="15.75" customHeight="1">
      <c r="D150" s="84"/>
      <c r="E150" s="84"/>
    </row>
    <row r="151" spans="4:5" ht="15.75" customHeight="1">
      <c r="D151" s="84"/>
      <c r="E151" s="84"/>
    </row>
    <row r="152" spans="4:5" ht="15.75" customHeight="1">
      <c r="D152" s="84"/>
      <c r="E152" s="84"/>
    </row>
    <row r="153" spans="4:5" ht="15.75" customHeight="1">
      <c r="D153" s="84"/>
      <c r="E153" s="84"/>
    </row>
    <row r="154" spans="4:5" ht="15.75" customHeight="1">
      <c r="D154" s="84"/>
      <c r="E154" s="84"/>
    </row>
    <row r="155" spans="4:5" ht="15.75" customHeight="1">
      <c r="D155" s="84"/>
      <c r="E155" s="84"/>
    </row>
    <row r="156" spans="4:5" ht="15.75" customHeight="1">
      <c r="D156" s="84"/>
      <c r="E156" s="84"/>
    </row>
    <row r="157" spans="4:5" ht="15.75" customHeight="1">
      <c r="D157" s="84"/>
      <c r="E157" s="84"/>
    </row>
    <row r="158" spans="4:5" ht="15.75" customHeight="1">
      <c r="D158" s="84"/>
      <c r="E158" s="84"/>
    </row>
    <row r="159" spans="4:5" ht="15.75" customHeight="1">
      <c r="D159" s="84"/>
      <c r="E159" s="84"/>
    </row>
    <row r="160" spans="4:5" ht="15.75" customHeight="1">
      <c r="D160" s="84"/>
      <c r="E160" s="84"/>
    </row>
    <row r="161" spans="4:5" ht="15.75" customHeight="1">
      <c r="D161" s="84"/>
      <c r="E161" s="84"/>
    </row>
    <row r="162" spans="4:5" ht="15.75" customHeight="1">
      <c r="D162" s="84"/>
      <c r="E162" s="84"/>
    </row>
    <row r="163" spans="4:5" ht="15.75" customHeight="1">
      <c r="D163" s="84"/>
      <c r="E163" s="84"/>
    </row>
    <row r="164" spans="4:5" ht="15.75" customHeight="1">
      <c r="D164" s="84"/>
      <c r="E164" s="84"/>
    </row>
    <row r="165" spans="4:5" ht="15.75" customHeight="1">
      <c r="D165" s="84"/>
      <c r="E165" s="84"/>
    </row>
    <row r="166" spans="4:5" ht="15.75" customHeight="1">
      <c r="D166" s="84"/>
      <c r="E166" s="84"/>
    </row>
    <row r="167" spans="4:5" ht="15.75" customHeight="1">
      <c r="D167" s="84"/>
      <c r="E167" s="84"/>
    </row>
    <row r="168" spans="4:5" ht="15.75" customHeight="1">
      <c r="D168" s="84"/>
      <c r="E168" s="84"/>
    </row>
    <row r="169" spans="4:5" ht="15.75" customHeight="1">
      <c r="D169" s="84"/>
      <c r="E169" s="84"/>
    </row>
    <row r="170" spans="4:5" ht="15.75" customHeight="1">
      <c r="D170" s="84"/>
      <c r="E170" s="84"/>
    </row>
    <row r="171" spans="4:5" ht="15.75" customHeight="1">
      <c r="D171" s="84"/>
      <c r="E171" s="84"/>
    </row>
    <row r="172" spans="4:5" ht="15.75" customHeight="1">
      <c r="D172" s="84"/>
      <c r="E172" s="84"/>
    </row>
    <row r="173" spans="4:5" ht="15.75" customHeight="1">
      <c r="D173" s="84"/>
      <c r="E173" s="84"/>
    </row>
    <row r="174" spans="4:5" ht="15.75" customHeight="1">
      <c r="D174" s="84"/>
      <c r="E174" s="84"/>
    </row>
    <row r="175" spans="4:5" ht="15.75" customHeight="1">
      <c r="D175" s="84"/>
      <c r="E175" s="84"/>
    </row>
    <row r="176" spans="4:5" ht="15.75" customHeight="1">
      <c r="D176" s="84"/>
      <c r="E176" s="84"/>
    </row>
    <row r="177" spans="4:5" ht="15.75" customHeight="1">
      <c r="D177" s="84"/>
      <c r="E177" s="84"/>
    </row>
    <row r="178" spans="4:5" ht="15.75" customHeight="1">
      <c r="D178" s="84"/>
      <c r="E178" s="84"/>
    </row>
    <row r="179" spans="4:5" ht="15.75" customHeight="1">
      <c r="D179" s="84"/>
      <c r="E179" s="84"/>
    </row>
    <row r="180" spans="4:5" ht="15.75" customHeight="1">
      <c r="D180" s="84"/>
      <c r="E180" s="84"/>
    </row>
    <row r="181" spans="4:5" ht="15.75" customHeight="1">
      <c r="D181" s="84"/>
      <c r="E181" s="84"/>
    </row>
    <row r="182" spans="4:5" ht="15.75" customHeight="1">
      <c r="D182" s="84"/>
      <c r="E182" s="84"/>
    </row>
    <row r="183" spans="4:5" ht="15.75" customHeight="1">
      <c r="D183" s="84"/>
      <c r="E183" s="84"/>
    </row>
    <row r="184" spans="4:5" ht="15.75" customHeight="1">
      <c r="D184" s="84"/>
      <c r="E184" s="84"/>
    </row>
    <row r="185" spans="4:5" ht="15.75" customHeight="1">
      <c r="D185" s="84"/>
      <c r="E185" s="84"/>
    </row>
    <row r="186" spans="4:5" ht="15.75" customHeight="1">
      <c r="D186" s="84"/>
      <c r="E186" s="84"/>
    </row>
    <row r="187" spans="4:5" ht="15.75" customHeight="1">
      <c r="D187" s="84"/>
      <c r="E187" s="84"/>
    </row>
    <row r="188" spans="4:5" ht="15.75" customHeight="1">
      <c r="D188" s="84"/>
      <c r="E188" s="84"/>
    </row>
    <row r="189" spans="4:5" ht="15.75" customHeight="1">
      <c r="D189" s="84"/>
      <c r="E189" s="84"/>
    </row>
    <row r="190" spans="4:5" ht="15.75" customHeight="1">
      <c r="D190" s="84"/>
      <c r="E190" s="84"/>
    </row>
    <row r="191" spans="4:5" ht="15.75" customHeight="1">
      <c r="D191" s="84"/>
      <c r="E191" s="84"/>
    </row>
    <row r="192" spans="4:5" ht="15.75" customHeight="1">
      <c r="D192" s="84"/>
      <c r="E192" s="84"/>
    </row>
    <row r="193" spans="4:5" ht="15.75" customHeight="1">
      <c r="D193" s="84"/>
      <c r="E193" s="84"/>
    </row>
    <row r="194" spans="4:5" ht="15.75" customHeight="1">
      <c r="D194" s="84"/>
      <c r="E194" s="84"/>
    </row>
    <row r="195" spans="4:5" ht="15.75" customHeight="1">
      <c r="D195" s="84"/>
      <c r="E195" s="84"/>
    </row>
    <row r="196" spans="4:5" ht="15.75" customHeight="1">
      <c r="D196" s="84"/>
      <c r="E196" s="84"/>
    </row>
    <row r="197" spans="4:5" ht="15.75" customHeight="1">
      <c r="D197" s="84"/>
      <c r="E197" s="84"/>
    </row>
    <row r="198" spans="4:5" ht="15.75" customHeight="1">
      <c r="D198" s="84"/>
      <c r="E198" s="84"/>
    </row>
    <row r="199" spans="4:5" ht="15.75" customHeight="1">
      <c r="D199" s="84"/>
      <c r="E199" s="84"/>
    </row>
    <row r="200" spans="4:5" ht="15.75" customHeight="1">
      <c r="D200" s="84"/>
      <c r="E200" s="84"/>
    </row>
    <row r="201" spans="4:5" ht="15.75" customHeight="1">
      <c r="D201" s="84"/>
      <c r="E201" s="84"/>
    </row>
    <row r="202" spans="4:5" ht="15.75" customHeight="1">
      <c r="D202" s="84"/>
      <c r="E202" s="84"/>
    </row>
    <row r="203" spans="4:5" ht="15.75" customHeight="1">
      <c r="D203" s="84"/>
      <c r="E203" s="84"/>
    </row>
    <row r="204" spans="4:5" ht="15.75" customHeight="1">
      <c r="D204" s="84"/>
      <c r="E204" s="84"/>
    </row>
    <row r="205" spans="4:5" ht="15.75" customHeight="1">
      <c r="D205" s="84"/>
      <c r="E205" s="84"/>
    </row>
    <row r="206" spans="4:5" ht="15.75" customHeight="1">
      <c r="D206" s="84"/>
      <c r="E206" s="84"/>
    </row>
    <row r="207" spans="4:5" ht="15.75" customHeight="1">
      <c r="D207" s="84"/>
      <c r="E207" s="84"/>
    </row>
    <row r="208" spans="4:5" ht="15.75" customHeight="1">
      <c r="D208" s="84"/>
      <c r="E208" s="84"/>
    </row>
    <row r="209" spans="4:5" ht="15.75" customHeight="1">
      <c r="D209" s="84"/>
      <c r="E209" s="84"/>
    </row>
    <row r="210" spans="4:5" ht="15.75" customHeight="1">
      <c r="D210" s="84"/>
      <c r="E210" s="84"/>
    </row>
    <row r="211" spans="4:5" ht="15.75" customHeight="1">
      <c r="D211" s="84"/>
      <c r="E211" s="84"/>
    </row>
    <row r="212" spans="4:5" ht="15.75" customHeight="1">
      <c r="D212" s="84"/>
      <c r="E212" s="84"/>
    </row>
    <row r="213" spans="4:5" ht="15.75" customHeight="1">
      <c r="D213" s="84"/>
      <c r="E213" s="84"/>
    </row>
    <row r="214" spans="4:5" ht="15.75" customHeight="1">
      <c r="D214" s="84"/>
      <c r="E214" s="84"/>
    </row>
    <row r="215" spans="4:5" ht="15.75" customHeight="1">
      <c r="D215" s="84"/>
      <c r="E215" s="84"/>
    </row>
    <row r="216" spans="4:5" ht="15.75" customHeight="1">
      <c r="D216" s="84"/>
      <c r="E216" s="84"/>
    </row>
    <row r="217" spans="4:5" ht="15.75" customHeight="1">
      <c r="D217" s="84"/>
      <c r="E217" s="84"/>
    </row>
    <row r="218" ht="15.75" customHeight="1">
      <c r="E218" s="84"/>
    </row>
    <row r="219" ht="15.75" customHeight="1">
      <c r="E219" s="84"/>
    </row>
    <row r="220" ht="15.75" customHeight="1">
      <c r="E220" s="84"/>
    </row>
  </sheetData>
  <mergeCells count="17">
    <mergeCell ref="E52:E53"/>
    <mergeCell ref="F52:F53"/>
    <mergeCell ref="G52:G53"/>
    <mergeCell ref="H52:I52"/>
    <mergeCell ref="A52:A53"/>
    <mergeCell ref="B52:B53"/>
    <mergeCell ref="C52:C53"/>
    <mergeCell ref="D52:D53"/>
    <mergeCell ref="A8:I8"/>
    <mergeCell ref="A10:A11"/>
    <mergeCell ref="B10:B11"/>
    <mergeCell ref="C10:C11"/>
    <mergeCell ref="D10:D11"/>
    <mergeCell ref="E10:E11"/>
    <mergeCell ref="F10:F11"/>
    <mergeCell ref="G10:G11"/>
    <mergeCell ref="H10:I10"/>
  </mergeCells>
  <printOptions/>
  <pageMargins left="0" right="0" top="0.31496062992125984" bottom="0.3937007874015748" header="0.5118110236220472" footer="0.5118110236220472"/>
  <pageSetup orientation="portrait" paperSize="9" r:id="rId4"/>
  <drawing r:id="rId3"/>
  <legacyDrawing r:id="rId2"/>
  <oleObjects>
    <oleObject progId="PBrush" shapeId="1646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</dc:creator>
  <cp:keywords/>
  <dc:description/>
  <cp:lastModifiedBy>user</cp:lastModifiedBy>
  <cp:lastPrinted>2015-04-21T06:51:36Z</cp:lastPrinted>
  <dcterms:created xsi:type="dcterms:W3CDTF">2005-04-25T05:57:35Z</dcterms:created>
  <dcterms:modified xsi:type="dcterms:W3CDTF">2015-04-21T07:01:45Z</dcterms:modified>
  <cp:category/>
  <cp:version/>
  <cp:contentType/>
  <cp:contentStatus/>
</cp:coreProperties>
</file>